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<sst xmlns="http://schemas.openxmlformats.org/spreadsheetml/2006/main" uniqueCount="234">
  <si>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</si>
  <si>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</si>
  <si>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</si>
  <si>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</si>
  <si>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</si>
  <si>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</si>
  <si>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</si>
  <si>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</si>
  <si>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</si>
  <si>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</si>
  <si>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</si>
  <si>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</si>
  <si>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</si>
  <si>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</si>
  <si>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</si>
  <si>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</si>
  <si>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</si>
  <si>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</si>
  <si>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</si>
  <si>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</si>
  <si>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</si>
  <si>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</si>
  <si>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</si>
  <si>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</si>
  <si>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</si>
  <si>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</si>
  <si>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</si>
  <si>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</si>
  <si>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</si>
  <si>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</si>
  <si>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</si>
  <si>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</si>
  <si>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</si>
  <si>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</si>
  <si>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</si>
  <si>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</si>
  <si>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</si>
  <si>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</si>
  <si>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</si>
  <si>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</si>
  <si>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</si>
  <si>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</si>
  <si>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</si>
  <si>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</si>
  <si>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</si>
  <si>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</si>
  <si>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</si>
  <si>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</si>
  <si>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</si>
  <si>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</si>
  <si>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</si>
  <si>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</si>
  <si>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</si>
  <si>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</si>
  <si>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</si>
  <si>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</si>
  <si>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</si>
  <si>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np2133</t>
  </si>
  <si>
    <t>インターカラー</t>
  </si>
  <si>
    <t>右女３</t>
  </si>
  <si>
    <t>学生いません！ギャルもいません！熟女！熟女！熟女！熟女！</t>
  </si>
  <si>
    <t>lp03_a</t>
  </si>
  <si>
    <t>スポニチ関東</t>
  </si>
  <si>
    <t>4C終面全5段</t>
  </si>
  <si>
    <t>1月18日(土)</t>
  </si>
  <si>
    <t>np2134</t>
  </si>
  <si>
    <t>スポニチ関西</t>
  </si>
  <si>
    <t>np2135</t>
  </si>
  <si>
    <t>スポニチ西部</t>
  </si>
  <si>
    <t>np2136</t>
  </si>
  <si>
    <t>スポニチ北海道</t>
  </si>
  <si>
    <t>np2137</t>
  </si>
  <si>
    <t>(空電共通)</t>
  </si>
  <si>
    <t>空電</t>
  </si>
  <si>
    <t>空電 (共通)</t>
  </si>
  <si>
    <t>np2138</t>
  </si>
  <si>
    <t>C版</t>
  </si>
  <si>
    <t>(新txt)女性から逆指名</t>
  </si>
  <si>
    <t>サンスポ関西</t>
  </si>
  <si>
    <t>1月05日(日)</t>
  </si>
  <si>
    <t>np2139</t>
  </si>
  <si>
    <t>np2140</t>
  </si>
  <si>
    <t>黒：右女3</t>
  </si>
  <si>
    <t>女性からナンパしてほしい</t>
  </si>
  <si>
    <t>サンスポ関東</t>
  </si>
  <si>
    <t>全5段</t>
  </si>
  <si>
    <t>1月13日(月)</t>
  </si>
  <si>
    <t>np2141</t>
  </si>
  <si>
    <t>np2142</t>
  </si>
  <si>
    <t>3行版</t>
  </si>
  <si>
    <t>３行で出会えたメール文、出会えるまでサポートします</t>
  </si>
  <si>
    <t>1月19日(日)</t>
  </si>
  <si>
    <t>np2143</t>
  </si>
  <si>
    <t>np2144</t>
  </si>
  <si>
    <t>右女3</t>
  </si>
  <si>
    <t>スポーツ報知関西</t>
  </si>
  <si>
    <t>1月11日(土)</t>
  </si>
  <si>
    <t>np2145</t>
  </si>
  <si>
    <t>np2146</t>
  </si>
  <si>
    <t>アメコミ版緑</t>
  </si>
  <si>
    <t>積極的な熟女と激動交際</t>
  </si>
  <si>
    <t>全5段つかみ4回</t>
  </si>
  <si>
    <t>np2147</t>
  </si>
  <si>
    <t>黒：C版</t>
  </si>
  <si>
    <t>np2148</t>
  </si>
  <si>
    <t>np2149</t>
  </si>
  <si>
    <t>np2150</t>
  </si>
  <si>
    <t>np2151</t>
  </si>
  <si>
    <t>①右女３</t>
  </si>
  <si>
    <t>103「60歳で出会いデビュー　全力でサポートします！」</t>
  </si>
  <si>
    <t>半2段つかみ20段保証</t>
  </si>
  <si>
    <t>20段保証</t>
  </si>
  <si>
    <t>np2152</t>
  </si>
  <si>
    <t>②旧デイリー風</t>
  </si>
  <si>
    <t>104「お試し登録だけでもOK！」</t>
  </si>
  <si>
    <t>np2153</t>
  </si>
  <si>
    <t>③新版</t>
  </si>
  <si>
    <t>105「私達、新聞で、出会いました」</t>
  </si>
  <si>
    <t>np2154</t>
  </si>
  <si>
    <t>④みすず学園版</t>
  </si>
  <si>
    <t>106「LINEは使えなくても大丈夫」</t>
  </si>
  <si>
    <t>np2155</t>
  </si>
  <si>
    <t>np2156</t>
  </si>
  <si>
    <t>np2157</t>
  </si>
  <si>
    <t>np2158</t>
  </si>
  <si>
    <t>np2159</t>
  </si>
  <si>
    <t>np2160</t>
  </si>
  <si>
    <t>np2161</t>
  </si>
  <si>
    <t>ニッカン北海道</t>
  </si>
  <si>
    <t>半2段つかみ10回以上</t>
  </si>
  <si>
    <t>1～10日</t>
  </si>
  <si>
    <t>np2162</t>
  </si>
  <si>
    <t>11～20日</t>
  </si>
  <si>
    <t>np2163</t>
  </si>
  <si>
    <t>21～31日</t>
  </si>
  <si>
    <t>np2164</t>
  </si>
  <si>
    <t>np2165</t>
  </si>
  <si>
    <t>スポニチ関東 特価</t>
  </si>
  <si>
    <t>np2166</t>
  </si>
  <si>
    <t>np2167</t>
  </si>
  <si>
    <t>1月23日(木)</t>
  </si>
  <si>
    <t>np2168</t>
  </si>
  <si>
    <t>np2169</t>
  </si>
  <si>
    <t>スポニチ関西 特価</t>
  </si>
  <si>
    <t>np2170</t>
  </si>
  <si>
    <t>np2171</t>
  </si>
  <si>
    <t>1月12日(日)</t>
  </si>
  <si>
    <t>np2172</t>
  </si>
  <si>
    <t>np2173</t>
  </si>
  <si>
    <t>np2174</t>
  </si>
  <si>
    <t>np2175</t>
  </si>
  <si>
    <t>ニッカン関西</t>
  </si>
  <si>
    <t>np2176</t>
  </si>
  <si>
    <t>np2177</t>
  </si>
  <si>
    <t>1月26日(日)</t>
  </si>
  <si>
    <t>np2178</t>
  </si>
  <si>
    <t>np2179</t>
  </si>
  <si>
    <t>デイリースポーツ関西</t>
  </si>
  <si>
    <t>1月24日(金)</t>
  </si>
  <si>
    <t>np2180</t>
  </si>
  <si>
    <t>np2181</t>
  </si>
  <si>
    <t>np2182</t>
  </si>
  <si>
    <t>np2183</t>
  </si>
  <si>
    <t>九スポ</t>
  </si>
  <si>
    <t>np2184</t>
  </si>
  <si>
    <t>np2185</t>
  </si>
  <si>
    <t>np2186</t>
  </si>
  <si>
    <t>np2187</t>
  </si>
  <si>
    <t>旧デイリー風</t>
  </si>
  <si>
    <t>スポーツ報知関東</t>
  </si>
  <si>
    <t>4C終面雑報</t>
  </si>
  <si>
    <t>1月07日(火)</t>
  </si>
  <si>
    <t>np2188</t>
  </si>
  <si>
    <t>np2189</t>
  </si>
  <si>
    <t>長年ずっと悩んでた。あの時ダメ元で始めてよかった！</t>
  </si>
  <si>
    <t>np2190</t>
  </si>
  <si>
    <t>np2191</t>
  </si>
  <si>
    <t>記事</t>
  </si>
  <si>
    <t>4C記事枠</t>
  </si>
  <si>
    <t>1月04日(土)</t>
  </si>
  <si>
    <t>np2192</t>
  </si>
  <si>
    <t>np2193</t>
  </si>
  <si>
    <t>np2194</t>
  </si>
  <si>
    <t>np2195</t>
  </si>
  <si>
    <t>共通</t>
  </si>
  <si>
    <t>np2196</t>
  </si>
  <si>
    <t>東スポ・大スポ・九スポ・中京</t>
  </si>
  <si>
    <t>記事枠</t>
  </si>
  <si>
    <t>1月30日(木)</t>
  </si>
  <si>
    <t>np2197</t>
  </si>
  <si>
    <t>np2198</t>
  </si>
  <si>
    <t>東スポ 年末年始特別号</t>
  </si>
  <si>
    <t>np2199</t>
  </si>
  <si>
    <t>新聞 TOTAL</t>
  </si>
  <si>
    <t>●雑誌 広告</t>
  </si>
  <si>
    <t>zw185</t>
  </si>
  <si>
    <t>徳間書店</t>
  </si>
  <si>
    <t>新50代</t>
  </si>
  <si>
    <t>lp03_l</t>
  </si>
  <si>
    <t>アサヒ芸能</t>
  </si>
  <si>
    <t>4C1P</t>
  </si>
  <si>
    <t>1月14日(火)</t>
  </si>
  <si>
    <t>zw186</t>
  </si>
  <si>
    <t>ac102</t>
  </si>
  <si>
    <t>アドライヴ</t>
  </si>
  <si>
    <t>コアマガジン</t>
  </si>
  <si>
    <t>2P_対談風_わくドキ</t>
  </si>
  <si>
    <t>lp03_f</t>
  </si>
  <si>
    <t>実話BUNKA超タブー</t>
  </si>
  <si>
    <t>4C2P</t>
  </si>
  <si>
    <t>ac103</t>
  </si>
  <si>
    <t>ac104</t>
  </si>
  <si>
    <t>マイウェイ出版</t>
  </si>
  <si>
    <t>2Pスポーツ新聞_v01_わくドキ(黒ギャル)</t>
  </si>
  <si>
    <t>超激カワ!S級MAX!</t>
  </si>
  <si>
    <t>1月27日(月)</t>
  </si>
  <si>
    <t>ac105</t>
  </si>
  <si>
    <t>雑誌 TOTAL</t>
  </si>
  <si>
    <t>●DVD 広告</t>
  </si>
  <si>
    <t>pw117</t>
  </si>
  <si>
    <t>若生出版</t>
  </si>
  <si>
    <t>DVD漫画けんじ</t>
  </si>
  <si>
    <t>A4、書店売</t>
  </si>
  <si>
    <t>lp07</t>
  </si>
  <si>
    <t>絶対美人secret</t>
  </si>
  <si>
    <t>DVD袋表4C</t>
  </si>
  <si>
    <t>pw118</t>
  </si>
  <si>
    <t>pw119</t>
  </si>
  <si>
    <t>三和出版</t>
  </si>
  <si>
    <t>A4、全国書店売、1320円、4万部</t>
  </si>
  <si>
    <t>新春特別篇！ KMP SPECIAL</t>
  </si>
  <si>
    <t>1月17日(金)</t>
  </si>
  <si>
    <t>pw120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</si>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</sst>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4.9128571428571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44</v>
      </c>
      <c r="M6" s="79">
        <v>0</v>
      </c>
      <c r="N6" s="79">
        <v>157</v>
      </c>
      <c r="O6" s="88">
        <v>19</v>
      </c>
      <c r="P6" s="89">
        <v>0</v>
      </c>
      <c r="Q6" s="90">
        <f>O6+P6</f>
        <v>19</v>
      </c>
      <c r="R6" s="80">
        <f>IFERROR(Q6/N6,"-")</f>
        <v>0.12101910828025</v>
      </c>
      <c r="S6" s="79">
        <v>1</v>
      </c>
      <c r="T6" s="79">
        <v>10</v>
      </c>
      <c r="U6" s="80">
        <f>IFERROR(T6/(Q6),"-")</f>
        <v>0.52631578947368</v>
      </c>
      <c r="V6" s="81">
        <f>IFERROR(K6/SUM(Q6:Q10),"-")</f>
        <v>11666.666666667</v>
      </c>
      <c r="W6" s="82">
        <v>5</v>
      </c>
      <c r="X6" s="80">
        <f>IF(Q6=0,"-",W6/Q6)</f>
        <v>0.26315789473684</v>
      </c>
      <c r="Y6" s="181">
        <v>59000</v>
      </c>
      <c r="Z6" s="182">
        <f>IFERROR(Y6/Q6,"-")</f>
        <v>3105.2631578947</v>
      </c>
      <c r="AA6" s="182">
        <f>IFERROR(Y6/W6,"-")</f>
        <v>11800</v>
      </c>
      <c r="AB6" s="176">
        <f>SUM(Y6:Y10)-SUM(K6:K10)</f>
        <v>2739000</v>
      </c>
      <c r="AC6" s="83">
        <f>SUM(Y6:Y10)/SUM(K6:K10)</f>
        <v>4.9128571428571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0.10526315789474</v>
      </c>
      <c r="AY6" s="103">
        <v>1</v>
      </c>
      <c r="AZ6" s="105">
        <f>IFERROR(AY6/AW6,"-")</f>
        <v>0.5</v>
      </c>
      <c r="BA6" s="106">
        <v>5000</v>
      </c>
      <c r="BB6" s="107">
        <f>IFERROR(BA6/AW6,"-")</f>
        <v>2500</v>
      </c>
      <c r="BC6" s="108">
        <v>1</v>
      </c>
      <c r="BD6" s="108"/>
      <c r="BE6" s="108"/>
      <c r="BF6" s="109">
        <v>5</v>
      </c>
      <c r="BG6" s="110">
        <f>IF(Q6=0,"",IF(BF6=0,"",(BF6/Q6)))</f>
        <v>0.26315789473684</v>
      </c>
      <c r="BH6" s="109">
        <v>1</v>
      </c>
      <c r="BI6" s="111">
        <f>IFERROR(BH6/BF6,"-")</f>
        <v>0.2</v>
      </c>
      <c r="BJ6" s="112">
        <v>3000</v>
      </c>
      <c r="BK6" s="113">
        <f>IFERROR(BJ6/BF6,"-")</f>
        <v>600</v>
      </c>
      <c r="BL6" s="114">
        <v>1</v>
      </c>
      <c r="BM6" s="114"/>
      <c r="BN6" s="114"/>
      <c r="BO6" s="116">
        <v>11</v>
      </c>
      <c r="BP6" s="117">
        <f>IF(Q6=0,"",IF(BO6=0,"",(BO6/Q6)))</f>
        <v>0.57894736842105</v>
      </c>
      <c r="BQ6" s="118">
        <v>3</v>
      </c>
      <c r="BR6" s="119">
        <f>IFERROR(BQ6/BO6,"-")</f>
        <v>0.27272727272727</v>
      </c>
      <c r="BS6" s="120">
        <v>51000</v>
      </c>
      <c r="BT6" s="121">
        <f>IFERROR(BS6/BO6,"-")</f>
        <v>4636.3636363636</v>
      </c>
      <c r="BU6" s="122">
        <v>1</v>
      </c>
      <c r="BV6" s="122"/>
      <c r="BW6" s="122">
        <v>2</v>
      </c>
      <c r="BX6" s="123">
        <v>1</v>
      </c>
      <c r="BY6" s="124">
        <f>IF(Q6=0,"",IF(BX6=0,"",(BX6/Q6)))</f>
        <v>0.052631578947368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59000</v>
      </c>
      <c r="CR6" s="138">
        <v>37000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10</v>
      </c>
      <c r="M7" s="79">
        <v>0</v>
      </c>
      <c r="N7" s="79">
        <v>65</v>
      </c>
      <c r="O7" s="88">
        <v>3</v>
      </c>
      <c r="P7" s="89">
        <v>0</v>
      </c>
      <c r="Q7" s="90">
        <f>O7+P7</f>
        <v>3</v>
      </c>
      <c r="R7" s="80">
        <f>IFERROR(Q7/N7,"-")</f>
        <v>0.046153846153846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0.33333333333333</v>
      </c>
      <c r="Y7" s="181">
        <v>41000</v>
      </c>
      <c r="Z7" s="182">
        <f>IFERROR(Y7/Q7,"-")</f>
        <v>13666.666666667</v>
      </c>
      <c r="AA7" s="182">
        <f>IFERROR(Y7/W7,"-")</f>
        <v>41000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0.66666666666667</v>
      </c>
      <c r="BQ7" s="118">
        <v>1</v>
      </c>
      <c r="BR7" s="119">
        <f>IFERROR(BQ7/BO7,"-")</f>
        <v>0.5</v>
      </c>
      <c r="BS7" s="120">
        <v>41000</v>
      </c>
      <c r="BT7" s="121">
        <f>IFERROR(BS7/BO7,"-")</f>
        <v>20500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41000</v>
      </c>
      <c r="CR7" s="138">
        <v>41000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10</v>
      </c>
      <c r="M8" s="79">
        <v>0</v>
      </c>
      <c r="N8" s="79">
        <v>64</v>
      </c>
      <c r="O8" s="88">
        <v>1</v>
      </c>
      <c r="P8" s="89">
        <v>0</v>
      </c>
      <c r="Q8" s="90">
        <f>O8+P8</f>
        <v>1</v>
      </c>
      <c r="R8" s="80">
        <f>IFERROR(Q8/N8,"-")</f>
        <v>0.015625</v>
      </c>
      <c r="S8" s="79">
        <v>0</v>
      </c>
      <c r="T8" s="79">
        <v>1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22</v>
      </c>
      <c r="O9" s="88">
        <v>2</v>
      </c>
      <c r="P9" s="89">
        <v>0</v>
      </c>
      <c r="Q9" s="90">
        <f>O9+P9</f>
        <v>2</v>
      </c>
      <c r="R9" s="80">
        <f>IFERROR(Q9/N9,"-")</f>
        <v>0.090909090909091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165</v>
      </c>
      <c r="M10" s="79">
        <v>115</v>
      </c>
      <c r="N10" s="79">
        <v>49</v>
      </c>
      <c r="O10" s="88">
        <v>35</v>
      </c>
      <c r="P10" s="89">
        <v>0</v>
      </c>
      <c r="Q10" s="90">
        <f>O10+P10</f>
        <v>35</v>
      </c>
      <c r="R10" s="80">
        <f>IFERROR(Q10/N10,"-")</f>
        <v>0.71428571428571</v>
      </c>
      <c r="S10" s="79">
        <v>6</v>
      </c>
      <c r="T10" s="79">
        <v>11</v>
      </c>
      <c r="U10" s="80">
        <f>IFERROR(T10/(Q10),"-")</f>
        <v>0.31428571428571</v>
      </c>
      <c r="V10" s="81"/>
      <c r="W10" s="82">
        <v>10</v>
      </c>
      <c r="X10" s="80">
        <f>IF(Q10=0,"-",W10/Q10)</f>
        <v>0.28571428571429</v>
      </c>
      <c r="Y10" s="181">
        <v>3339000</v>
      </c>
      <c r="Z10" s="182">
        <f>IFERROR(Y10/Q10,"-")</f>
        <v>95400</v>
      </c>
      <c r="AA10" s="182">
        <f>IFERROR(Y10/W10,"-")</f>
        <v>333900</v>
      </c>
      <c r="AB10" s="176"/>
      <c r="AC10" s="83"/>
      <c r="AD10" s="77"/>
      <c r="AE10" s="91">
        <v>1</v>
      </c>
      <c r="AF10" s="92">
        <f>IF(Q10=0,"",IF(AE10=0,"",(AE10/Q10)))</f>
        <v>0.028571428571429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4</v>
      </c>
      <c r="AX10" s="104">
        <f>IF(Q10=0,"",IF(AW10=0,"",(AW10/Q10)))</f>
        <v>0.11428571428571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0.057142857142857</v>
      </c>
      <c r="BH10" s="109">
        <v>1</v>
      </c>
      <c r="BI10" s="111">
        <f>IFERROR(BH10/BF10,"-")</f>
        <v>0.5</v>
      </c>
      <c r="BJ10" s="112">
        <v>285000</v>
      </c>
      <c r="BK10" s="113">
        <f>IFERROR(BJ10/BF10,"-")</f>
        <v>142500</v>
      </c>
      <c r="BL10" s="114"/>
      <c r="BM10" s="114"/>
      <c r="BN10" s="114">
        <v>1</v>
      </c>
      <c r="BO10" s="116">
        <v>16</v>
      </c>
      <c r="BP10" s="117">
        <f>IF(Q10=0,"",IF(BO10=0,"",(BO10/Q10)))</f>
        <v>0.45714285714286</v>
      </c>
      <c r="BQ10" s="118">
        <v>2</v>
      </c>
      <c r="BR10" s="119">
        <f>IFERROR(BQ10/BO10,"-")</f>
        <v>0.125</v>
      </c>
      <c r="BS10" s="120">
        <v>91000</v>
      </c>
      <c r="BT10" s="121">
        <f>IFERROR(BS10/BO10,"-")</f>
        <v>5687.5</v>
      </c>
      <c r="BU10" s="122"/>
      <c r="BV10" s="122"/>
      <c r="BW10" s="122">
        <v>2</v>
      </c>
      <c r="BX10" s="123">
        <v>11</v>
      </c>
      <c r="BY10" s="124">
        <f>IF(Q10=0,"",IF(BX10=0,"",(BX10/Q10)))</f>
        <v>0.31428571428571</v>
      </c>
      <c r="BZ10" s="125">
        <v>8</v>
      </c>
      <c r="CA10" s="126">
        <f>IFERROR(BZ10/BX10,"-")</f>
        <v>0.72727272727273</v>
      </c>
      <c r="CB10" s="127">
        <v>3263000</v>
      </c>
      <c r="CC10" s="128">
        <f>IFERROR(CB10/BX10,"-")</f>
        <v>296636.36363636</v>
      </c>
      <c r="CD10" s="129">
        <v>2</v>
      </c>
      <c r="CE10" s="129"/>
      <c r="CF10" s="129">
        <v>6</v>
      </c>
      <c r="CG10" s="130">
        <v>1</v>
      </c>
      <c r="CH10" s="131">
        <f>IF(Q10=0,"",IF(CG10=0,"",(CG10/Q10)))</f>
        <v>0.028571428571429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10</v>
      </c>
      <c r="CQ10" s="138">
        <v>3339000</v>
      </c>
      <c r="CR10" s="138">
        <v>1442000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3.6421052631579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63</v>
      </c>
      <c r="J11" s="186" t="s">
        <v>79</v>
      </c>
      <c r="K11" s="176">
        <v>570000</v>
      </c>
      <c r="L11" s="79">
        <v>21</v>
      </c>
      <c r="M11" s="79">
        <v>0</v>
      </c>
      <c r="N11" s="79">
        <v>82</v>
      </c>
      <c r="O11" s="88">
        <v>8</v>
      </c>
      <c r="P11" s="89">
        <v>0</v>
      </c>
      <c r="Q11" s="90">
        <f>O11+P11</f>
        <v>8</v>
      </c>
      <c r="R11" s="80">
        <f>IFERROR(Q11/N11,"-")</f>
        <v>0.097560975609756</v>
      </c>
      <c r="S11" s="79">
        <v>1</v>
      </c>
      <c r="T11" s="79">
        <v>3</v>
      </c>
      <c r="U11" s="80">
        <f>IFERROR(T11/(Q11),"-")</f>
        <v>0.375</v>
      </c>
      <c r="V11" s="81">
        <f>IFERROR(K11/SUM(Q11:Q16),"-")</f>
        <v>16285.714285714</v>
      </c>
      <c r="W11" s="82">
        <v>1</v>
      </c>
      <c r="X11" s="80">
        <f>IF(Q11=0,"-",W11/Q11)</f>
        <v>0.125</v>
      </c>
      <c r="Y11" s="181">
        <v>20000</v>
      </c>
      <c r="Z11" s="182">
        <f>IFERROR(Y11/Q11,"-")</f>
        <v>2500</v>
      </c>
      <c r="AA11" s="182">
        <f>IFERROR(Y11/W11,"-")</f>
        <v>20000</v>
      </c>
      <c r="AB11" s="176">
        <f>SUM(Y11:Y16)-SUM(K11:K16)</f>
        <v>1506000</v>
      </c>
      <c r="AC11" s="83">
        <f>SUM(Y11:Y16)/SUM(K11:K16)</f>
        <v>3.6421052631579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0.125</v>
      </c>
      <c r="BZ11" s="125">
        <v>1</v>
      </c>
      <c r="CA11" s="126">
        <f>IFERROR(BZ11/BX11,"-")</f>
        <v>1</v>
      </c>
      <c r="CB11" s="127">
        <v>20000</v>
      </c>
      <c r="CC11" s="128">
        <f>IFERROR(CB11/BX11,"-")</f>
        <v>20000</v>
      </c>
      <c r="CD11" s="129"/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20000</v>
      </c>
      <c r="CR11" s="138">
        <v>20000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85</v>
      </c>
      <c r="M12" s="79">
        <v>39</v>
      </c>
      <c r="N12" s="79">
        <v>6</v>
      </c>
      <c r="O12" s="88">
        <v>15</v>
      </c>
      <c r="P12" s="89">
        <v>0</v>
      </c>
      <c r="Q12" s="90">
        <f>O12+P12</f>
        <v>15</v>
      </c>
      <c r="R12" s="80">
        <f>IFERROR(Q12/N12,"-")</f>
        <v>2.5</v>
      </c>
      <c r="S12" s="79">
        <v>1</v>
      </c>
      <c r="T12" s="79">
        <v>4</v>
      </c>
      <c r="U12" s="80">
        <f>IFERROR(T12/(Q12),"-")</f>
        <v>0.26666666666667</v>
      </c>
      <c r="V12" s="81"/>
      <c r="W12" s="82">
        <v>3</v>
      </c>
      <c r="X12" s="80">
        <f>IF(Q12=0,"-",W12/Q12)</f>
        <v>0.2</v>
      </c>
      <c r="Y12" s="181">
        <v>1093000</v>
      </c>
      <c r="Z12" s="182">
        <f>IFERROR(Y12/Q12,"-")</f>
        <v>72866.666666667</v>
      </c>
      <c r="AA12" s="182">
        <f>IFERROR(Y12/W12,"-")</f>
        <v>364333.33333333</v>
      </c>
      <c r="AB12" s="176"/>
      <c r="AC12" s="83"/>
      <c r="AD12" s="77"/>
      <c r="AE12" s="91">
        <v>2</v>
      </c>
      <c r="AF12" s="92">
        <f>IF(Q12=0,"",IF(AE12=0,"",(AE12/Q12)))</f>
        <v>0.13333333333333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0.13333333333333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6</v>
      </c>
      <c r="BY12" s="124">
        <f>IF(Q12=0,"",IF(BX12=0,"",(BX12/Q12)))</f>
        <v>0.4</v>
      </c>
      <c r="BZ12" s="125">
        <v>3</v>
      </c>
      <c r="CA12" s="126">
        <f>IFERROR(BZ12/BX12,"-")</f>
        <v>0.5</v>
      </c>
      <c r="CB12" s="127">
        <v>1093000</v>
      </c>
      <c r="CC12" s="128">
        <f>IFERROR(CB12/BX12,"-")</f>
        <v>182166.66666667</v>
      </c>
      <c r="CD12" s="129"/>
      <c r="CE12" s="129">
        <v>1</v>
      </c>
      <c r="CF12" s="129">
        <v>2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1093000</v>
      </c>
      <c r="CR12" s="138">
        <v>1076000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81</v>
      </c>
      <c r="C13" s="184" t="s">
        <v>58</v>
      </c>
      <c r="D13" s="184"/>
      <c r="E13" s="184" t="s">
        <v>82</v>
      </c>
      <c r="F13" s="184" t="s">
        <v>83</v>
      </c>
      <c r="G13" s="184" t="s">
        <v>61</v>
      </c>
      <c r="H13" s="87" t="s">
        <v>84</v>
      </c>
      <c r="I13" s="87" t="s">
        <v>85</v>
      </c>
      <c r="J13" s="87" t="s">
        <v>86</v>
      </c>
      <c r="K13" s="176"/>
      <c r="L13" s="79">
        <v>3</v>
      </c>
      <c r="M13" s="79">
        <v>0</v>
      </c>
      <c r="N13" s="79">
        <v>20</v>
      </c>
      <c r="O13" s="88">
        <v>1</v>
      </c>
      <c r="P13" s="89">
        <v>0</v>
      </c>
      <c r="Q13" s="90">
        <f>O13+P13</f>
        <v>1</v>
      </c>
      <c r="R13" s="80">
        <f>IFERROR(Q13/N13,"-")</f>
        <v>0.05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82</v>
      </c>
      <c r="F14" s="184" t="s">
        <v>83</v>
      </c>
      <c r="G14" s="184" t="s">
        <v>73</v>
      </c>
      <c r="H14" s="87"/>
      <c r="I14" s="87"/>
      <c r="J14" s="87"/>
      <c r="K14" s="176"/>
      <c r="L14" s="79">
        <v>21</v>
      </c>
      <c r="M14" s="79">
        <v>18</v>
      </c>
      <c r="N14" s="79">
        <v>9</v>
      </c>
      <c r="O14" s="88">
        <v>8</v>
      </c>
      <c r="P14" s="89">
        <v>0</v>
      </c>
      <c r="Q14" s="90">
        <f>O14+P14</f>
        <v>8</v>
      </c>
      <c r="R14" s="80">
        <f>IFERROR(Q14/N14,"-")</f>
        <v>0.88888888888889</v>
      </c>
      <c r="S14" s="79">
        <v>3</v>
      </c>
      <c r="T14" s="79">
        <v>3</v>
      </c>
      <c r="U14" s="80">
        <f>IFERROR(T14/(Q14),"-")</f>
        <v>0.375</v>
      </c>
      <c r="V14" s="81"/>
      <c r="W14" s="82">
        <v>2</v>
      </c>
      <c r="X14" s="80">
        <f>IF(Q14=0,"-",W14/Q14)</f>
        <v>0.25</v>
      </c>
      <c r="Y14" s="181">
        <v>953000</v>
      </c>
      <c r="Z14" s="182">
        <f>IFERROR(Y14/Q14,"-")</f>
        <v>119125</v>
      </c>
      <c r="AA14" s="182">
        <f>IFERROR(Y14/W14,"-")</f>
        <v>476500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4</v>
      </c>
      <c r="BP14" s="117">
        <f>IF(Q14=0,"",IF(BO14=0,"",(BO14/Q14)))</f>
        <v>0.5</v>
      </c>
      <c r="BQ14" s="118">
        <v>1</v>
      </c>
      <c r="BR14" s="119">
        <f>IFERROR(BQ14/BO14,"-")</f>
        <v>0.25</v>
      </c>
      <c r="BS14" s="120">
        <v>13000</v>
      </c>
      <c r="BT14" s="121">
        <f>IFERROR(BS14/BO14,"-")</f>
        <v>3250</v>
      </c>
      <c r="BU14" s="122"/>
      <c r="BV14" s="122"/>
      <c r="BW14" s="122">
        <v>1</v>
      </c>
      <c r="BX14" s="123">
        <v>1</v>
      </c>
      <c r="BY14" s="124">
        <f>IF(Q14=0,"",IF(BX14=0,"",(BX14/Q14)))</f>
        <v>0.125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3</v>
      </c>
      <c r="CH14" s="131">
        <f>IF(Q14=0,"",IF(CG14=0,"",(CG14/Q14)))</f>
        <v>0.375</v>
      </c>
      <c r="CI14" s="132">
        <v>2</v>
      </c>
      <c r="CJ14" s="133">
        <f>IFERROR(CI14/CG14,"-")</f>
        <v>0.66666666666667</v>
      </c>
      <c r="CK14" s="134">
        <v>1186000</v>
      </c>
      <c r="CL14" s="135">
        <f>IFERROR(CK14/CG14,"-")</f>
        <v>395333.33333333</v>
      </c>
      <c r="CM14" s="136"/>
      <c r="CN14" s="136"/>
      <c r="CO14" s="136">
        <v>2</v>
      </c>
      <c r="CP14" s="137">
        <v>2</v>
      </c>
      <c r="CQ14" s="138">
        <v>953000</v>
      </c>
      <c r="CR14" s="138">
        <v>758000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61</v>
      </c>
      <c r="H15" s="87" t="s">
        <v>84</v>
      </c>
      <c r="I15" s="87" t="s">
        <v>85</v>
      </c>
      <c r="J15" s="186" t="s">
        <v>91</v>
      </c>
      <c r="K15" s="176"/>
      <c r="L15" s="79">
        <v>9</v>
      </c>
      <c r="M15" s="79">
        <v>0</v>
      </c>
      <c r="N15" s="79">
        <v>34</v>
      </c>
      <c r="O15" s="88">
        <v>2</v>
      </c>
      <c r="P15" s="89">
        <v>0</v>
      </c>
      <c r="Q15" s="90">
        <f>O15+P15</f>
        <v>2</v>
      </c>
      <c r="R15" s="80">
        <f>IFERROR(Q15/N15,"-")</f>
        <v>0.058823529411765</v>
      </c>
      <c r="S15" s="79">
        <v>0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1">
        <v>10000</v>
      </c>
      <c r="Z15" s="182">
        <f>IFERROR(Y15/Q15,"-")</f>
        <v>5000</v>
      </c>
      <c r="AA15" s="182">
        <f>IFERROR(Y15/W15,"-")</f>
        <v>10000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0.5</v>
      </c>
      <c r="BH15" s="109">
        <v>1</v>
      </c>
      <c r="BI15" s="111">
        <f>IFERROR(BH15/BF15,"-")</f>
        <v>1</v>
      </c>
      <c r="BJ15" s="112">
        <v>10000</v>
      </c>
      <c r="BK15" s="113">
        <f>IFERROR(BJ15/BF15,"-")</f>
        <v>10000</v>
      </c>
      <c r="BL15" s="114"/>
      <c r="BM15" s="114">
        <v>1</v>
      </c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1</v>
      </c>
      <c r="BY15" s="124">
        <f>IF(Q15=0,"",IF(BX15=0,"",(BX15/Q15)))</f>
        <v>0.5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10000</v>
      </c>
      <c r="CR15" s="138">
        <v>10000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89</v>
      </c>
      <c r="F16" s="184" t="s">
        <v>90</v>
      </c>
      <c r="G16" s="184" t="s">
        <v>73</v>
      </c>
      <c r="H16" s="87"/>
      <c r="I16" s="87"/>
      <c r="J16" s="87"/>
      <c r="K16" s="176"/>
      <c r="L16" s="79">
        <v>17</v>
      </c>
      <c r="M16" s="79">
        <v>9</v>
      </c>
      <c r="N16" s="79">
        <v>1</v>
      </c>
      <c r="O16" s="88">
        <v>1</v>
      </c>
      <c r="P16" s="89">
        <v>0</v>
      </c>
      <c r="Q16" s="90">
        <f>O16+P16</f>
        <v>1</v>
      </c>
      <c r="R16" s="80">
        <f>IFERROR(Q16/N16,"-")</f>
        <v>1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1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3.7526315789474</v>
      </c>
      <c r="B17" s="184" t="s">
        <v>93</v>
      </c>
      <c r="C17" s="184" t="s">
        <v>58</v>
      </c>
      <c r="D17" s="184"/>
      <c r="E17" s="184" t="s">
        <v>94</v>
      </c>
      <c r="F17" s="184" t="s">
        <v>83</v>
      </c>
      <c r="G17" s="184" t="s">
        <v>61</v>
      </c>
      <c r="H17" s="87" t="s">
        <v>95</v>
      </c>
      <c r="I17" s="87" t="s">
        <v>63</v>
      </c>
      <c r="J17" s="185" t="s">
        <v>96</v>
      </c>
      <c r="K17" s="176">
        <v>190000</v>
      </c>
      <c r="L17" s="79">
        <v>12</v>
      </c>
      <c r="M17" s="79">
        <v>0</v>
      </c>
      <c r="N17" s="79">
        <v>40</v>
      </c>
      <c r="O17" s="88">
        <v>6</v>
      </c>
      <c r="P17" s="89">
        <v>0</v>
      </c>
      <c r="Q17" s="90">
        <f>O17+P17</f>
        <v>6</v>
      </c>
      <c r="R17" s="80">
        <f>IFERROR(Q17/N17,"-")</f>
        <v>0.15</v>
      </c>
      <c r="S17" s="79">
        <v>1</v>
      </c>
      <c r="T17" s="79">
        <v>2</v>
      </c>
      <c r="U17" s="80">
        <f>IFERROR(T17/(Q17),"-")</f>
        <v>0.33333333333333</v>
      </c>
      <c r="V17" s="81">
        <f>IFERROR(K17/SUM(Q17:Q18),"-")</f>
        <v>10555.555555556</v>
      </c>
      <c r="W17" s="82">
        <v>2</v>
      </c>
      <c r="X17" s="80">
        <f>IF(Q17=0,"-",W17/Q17)</f>
        <v>0.33333333333333</v>
      </c>
      <c r="Y17" s="181">
        <v>170000</v>
      </c>
      <c r="Z17" s="182">
        <f>IFERROR(Y17/Q17,"-")</f>
        <v>28333.333333333</v>
      </c>
      <c r="AA17" s="182">
        <f>IFERROR(Y17/W17,"-")</f>
        <v>85000</v>
      </c>
      <c r="AB17" s="176">
        <f>SUM(Y17:Y18)-SUM(K17:K18)</f>
        <v>523000</v>
      </c>
      <c r="AC17" s="83">
        <f>SUM(Y17:Y18)/SUM(K17:K18)</f>
        <v>3.7526315789474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0.16666666666667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0.33333333333333</v>
      </c>
      <c r="BZ17" s="125">
        <v>1</v>
      </c>
      <c r="CA17" s="126">
        <f>IFERROR(BZ17/BX17,"-")</f>
        <v>0.5</v>
      </c>
      <c r="CB17" s="127">
        <v>25000</v>
      </c>
      <c r="CC17" s="128">
        <f>IFERROR(CB17/BX17,"-")</f>
        <v>12500</v>
      </c>
      <c r="CD17" s="129"/>
      <c r="CE17" s="129"/>
      <c r="CF17" s="129">
        <v>1</v>
      </c>
      <c r="CG17" s="130">
        <v>1</v>
      </c>
      <c r="CH17" s="131">
        <f>IF(Q17=0,"",IF(CG17=0,"",(CG17/Q17)))</f>
        <v>0.16666666666667</v>
      </c>
      <c r="CI17" s="132">
        <v>1</v>
      </c>
      <c r="CJ17" s="133">
        <f>IFERROR(CI17/CG17,"-")</f>
        <v>1</v>
      </c>
      <c r="CK17" s="134">
        <v>145000</v>
      </c>
      <c r="CL17" s="135">
        <f>IFERROR(CK17/CG17,"-")</f>
        <v>145000</v>
      </c>
      <c r="CM17" s="136"/>
      <c r="CN17" s="136"/>
      <c r="CO17" s="136">
        <v>1</v>
      </c>
      <c r="CP17" s="137">
        <v>2</v>
      </c>
      <c r="CQ17" s="138">
        <v>170000</v>
      </c>
      <c r="CR17" s="138">
        <v>145000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97</v>
      </c>
      <c r="C18" s="184" t="s">
        <v>58</v>
      </c>
      <c r="D18" s="184"/>
      <c r="E18" s="184" t="s">
        <v>94</v>
      </c>
      <c r="F18" s="184" t="s">
        <v>83</v>
      </c>
      <c r="G18" s="184" t="s">
        <v>73</v>
      </c>
      <c r="H18" s="87"/>
      <c r="I18" s="87"/>
      <c r="J18" s="87"/>
      <c r="K18" s="176"/>
      <c r="L18" s="79">
        <v>43</v>
      </c>
      <c r="M18" s="79">
        <v>29</v>
      </c>
      <c r="N18" s="79">
        <v>6</v>
      </c>
      <c r="O18" s="88">
        <v>12</v>
      </c>
      <c r="P18" s="89">
        <v>0</v>
      </c>
      <c r="Q18" s="90">
        <f>O18+P18</f>
        <v>12</v>
      </c>
      <c r="R18" s="80">
        <f>IFERROR(Q18/N18,"-")</f>
        <v>2</v>
      </c>
      <c r="S18" s="79">
        <v>0</v>
      </c>
      <c r="T18" s="79">
        <v>5</v>
      </c>
      <c r="U18" s="80">
        <f>IFERROR(T18/(Q18),"-")</f>
        <v>0.41666666666667</v>
      </c>
      <c r="V18" s="81"/>
      <c r="W18" s="82">
        <v>3</v>
      </c>
      <c r="X18" s="80">
        <f>IF(Q18=0,"-",W18/Q18)</f>
        <v>0.25</v>
      </c>
      <c r="Y18" s="181">
        <v>543000</v>
      </c>
      <c r="Z18" s="182">
        <f>IFERROR(Y18/Q18,"-")</f>
        <v>45250</v>
      </c>
      <c r="AA18" s="182">
        <f>IFERROR(Y18/W18,"-")</f>
        <v>181000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0.083333333333333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4</v>
      </c>
      <c r="BG18" s="110">
        <f>IF(Q18=0,"",IF(BF18=0,"",(BF18/Q18)))</f>
        <v>0.33333333333333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4</v>
      </c>
      <c r="BP18" s="117">
        <f>IF(Q18=0,"",IF(BO18=0,"",(BO18/Q18)))</f>
        <v>0.33333333333333</v>
      </c>
      <c r="BQ18" s="118">
        <v>1</v>
      </c>
      <c r="BR18" s="119">
        <f>IFERROR(BQ18/BO18,"-")</f>
        <v>0.25</v>
      </c>
      <c r="BS18" s="120">
        <v>8000</v>
      </c>
      <c r="BT18" s="121">
        <f>IFERROR(BS18/BO18,"-")</f>
        <v>2000</v>
      </c>
      <c r="BU18" s="122"/>
      <c r="BV18" s="122"/>
      <c r="BW18" s="122">
        <v>1</v>
      </c>
      <c r="BX18" s="123">
        <v>3</v>
      </c>
      <c r="BY18" s="124">
        <f>IF(Q18=0,"",IF(BX18=0,"",(BX18/Q18)))</f>
        <v>0.25</v>
      </c>
      <c r="BZ18" s="125">
        <v>2</v>
      </c>
      <c r="CA18" s="126">
        <f>IFERROR(BZ18/BX18,"-")</f>
        <v>0.66666666666667</v>
      </c>
      <c r="CB18" s="127">
        <v>535000</v>
      </c>
      <c r="CC18" s="128">
        <f>IFERROR(CB18/BX18,"-")</f>
        <v>178333.33333333</v>
      </c>
      <c r="CD18" s="129"/>
      <c r="CE18" s="129"/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543000</v>
      </c>
      <c r="CR18" s="138">
        <v>405000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>
        <f>AC19</f>
        <v>0.425</v>
      </c>
      <c r="B19" s="184" t="s">
        <v>98</v>
      </c>
      <c r="C19" s="184" t="s">
        <v>58</v>
      </c>
      <c r="D19" s="184"/>
      <c r="E19" s="184" t="s">
        <v>99</v>
      </c>
      <c r="F19" s="184" t="s">
        <v>100</v>
      </c>
      <c r="G19" s="184" t="s">
        <v>61</v>
      </c>
      <c r="H19" s="87" t="s">
        <v>95</v>
      </c>
      <c r="I19" s="87" t="s">
        <v>101</v>
      </c>
      <c r="J19" s="87"/>
      <c r="K19" s="176">
        <v>280000</v>
      </c>
      <c r="L19" s="79">
        <v>0</v>
      </c>
      <c r="M19" s="79">
        <v>0</v>
      </c>
      <c r="N19" s="79">
        <v>16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>
        <f>IFERROR(K19/SUM(Q19:Q23),"-")</f>
        <v>31111.111111111</v>
      </c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>
        <f>SUM(Y19:Y23)-SUM(K19:K23)</f>
        <v>-161000</v>
      </c>
      <c r="AC19" s="83">
        <f>SUM(Y19:Y23)/SUM(K19:K23)</f>
        <v>0.425</v>
      </c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102</v>
      </c>
      <c r="C20" s="184" t="s">
        <v>58</v>
      </c>
      <c r="D20" s="184"/>
      <c r="E20" s="184" t="s">
        <v>103</v>
      </c>
      <c r="F20" s="184" t="s">
        <v>77</v>
      </c>
      <c r="G20" s="184" t="s">
        <v>61</v>
      </c>
      <c r="H20" s="87" t="s">
        <v>95</v>
      </c>
      <c r="I20" s="87" t="s">
        <v>101</v>
      </c>
      <c r="J20" s="87"/>
      <c r="K20" s="176"/>
      <c r="L20" s="79">
        <v>0</v>
      </c>
      <c r="M20" s="79">
        <v>0</v>
      </c>
      <c r="N20" s="79">
        <v>7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59</v>
      </c>
      <c r="F21" s="184" t="s">
        <v>60</v>
      </c>
      <c r="G21" s="184" t="s">
        <v>61</v>
      </c>
      <c r="H21" s="87" t="s">
        <v>95</v>
      </c>
      <c r="I21" s="87" t="s">
        <v>101</v>
      </c>
      <c r="J21" s="87"/>
      <c r="K21" s="176"/>
      <c r="L21" s="79">
        <v>8</v>
      </c>
      <c r="M21" s="79">
        <v>0</v>
      </c>
      <c r="N21" s="79">
        <v>34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105</v>
      </c>
      <c r="C22" s="184" t="s">
        <v>58</v>
      </c>
      <c r="D22" s="184"/>
      <c r="E22" s="184" t="s">
        <v>89</v>
      </c>
      <c r="F22" s="184" t="s">
        <v>90</v>
      </c>
      <c r="G22" s="184" t="s">
        <v>61</v>
      </c>
      <c r="H22" s="87" t="s">
        <v>95</v>
      </c>
      <c r="I22" s="87" t="s">
        <v>101</v>
      </c>
      <c r="J22" s="87"/>
      <c r="K22" s="176"/>
      <c r="L22" s="79">
        <v>9</v>
      </c>
      <c r="M22" s="79">
        <v>0</v>
      </c>
      <c r="N22" s="79">
        <v>17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72</v>
      </c>
      <c r="F23" s="184" t="s">
        <v>72</v>
      </c>
      <c r="G23" s="184" t="s">
        <v>73</v>
      </c>
      <c r="H23" s="87" t="s">
        <v>74</v>
      </c>
      <c r="I23" s="87"/>
      <c r="J23" s="87"/>
      <c r="K23" s="176"/>
      <c r="L23" s="79">
        <v>118</v>
      </c>
      <c r="M23" s="79">
        <v>35</v>
      </c>
      <c r="N23" s="79">
        <v>5</v>
      </c>
      <c r="O23" s="88">
        <v>9</v>
      </c>
      <c r="P23" s="89">
        <v>0</v>
      </c>
      <c r="Q23" s="90">
        <f>O23+P23</f>
        <v>9</v>
      </c>
      <c r="R23" s="80">
        <f>IFERROR(Q23/N23,"-")</f>
        <v>1.8</v>
      </c>
      <c r="S23" s="79">
        <v>1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0.11111111111111</v>
      </c>
      <c r="Y23" s="181">
        <v>119000</v>
      </c>
      <c r="Z23" s="182">
        <f>IFERROR(Y23/Q23,"-")</f>
        <v>13222.222222222</v>
      </c>
      <c r="AA23" s="182">
        <f>IFERROR(Y23/W23,"-")</f>
        <v>119000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0.22222222222222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4</v>
      </c>
      <c r="BY23" s="124">
        <f>IF(Q23=0,"",IF(BX23=0,"",(BX23/Q23)))</f>
        <v>0.44444444444444</v>
      </c>
      <c r="BZ23" s="125">
        <v>2</v>
      </c>
      <c r="CA23" s="126">
        <f>IFERROR(BZ23/BX23,"-")</f>
        <v>0.5</v>
      </c>
      <c r="CB23" s="127">
        <v>1099000</v>
      </c>
      <c r="CC23" s="128">
        <f>IFERROR(CB23/BX23,"-")</f>
        <v>274750</v>
      </c>
      <c r="CD23" s="129"/>
      <c r="CE23" s="129"/>
      <c r="CF23" s="129">
        <v>2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119000</v>
      </c>
      <c r="CR23" s="138">
        <v>985000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3.14</v>
      </c>
      <c r="B24" s="184" t="s">
        <v>107</v>
      </c>
      <c r="C24" s="184" t="s">
        <v>58</v>
      </c>
      <c r="D24" s="184"/>
      <c r="E24" s="184" t="s">
        <v>108</v>
      </c>
      <c r="F24" s="184" t="s">
        <v>109</v>
      </c>
      <c r="G24" s="184" t="s">
        <v>61</v>
      </c>
      <c r="H24" s="87" t="s">
        <v>62</v>
      </c>
      <c r="I24" s="87" t="s">
        <v>110</v>
      </c>
      <c r="J24" s="87" t="s">
        <v>111</v>
      </c>
      <c r="K24" s="176">
        <v>400000</v>
      </c>
      <c r="L24" s="79">
        <v>16</v>
      </c>
      <c r="M24" s="79">
        <v>0</v>
      </c>
      <c r="N24" s="79">
        <v>68</v>
      </c>
      <c r="O24" s="88">
        <v>3</v>
      </c>
      <c r="P24" s="89">
        <v>0</v>
      </c>
      <c r="Q24" s="90">
        <f>O24+P24</f>
        <v>3</v>
      </c>
      <c r="R24" s="80">
        <f>IFERROR(Q24/N24,"-")</f>
        <v>0.044117647058824</v>
      </c>
      <c r="S24" s="79">
        <v>0</v>
      </c>
      <c r="T24" s="79">
        <v>1</v>
      </c>
      <c r="U24" s="80">
        <f>IFERROR(T24/(Q24),"-")</f>
        <v>0.33333333333333</v>
      </c>
      <c r="V24" s="81">
        <f>IFERROR(K24/SUM(Q24:Q28),"-")</f>
        <v>11428.571428571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SUM(Y24:Y28)-SUM(K24:K28)</f>
        <v>856000</v>
      </c>
      <c r="AC24" s="83">
        <f>SUM(Y24:Y28)/SUM(K24:K28)</f>
        <v>3.14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0.33333333333333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112</v>
      </c>
      <c r="C25" s="184" t="s">
        <v>58</v>
      </c>
      <c r="D25" s="184"/>
      <c r="E25" s="184" t="s">
        <v>113</v>
      </c>
      <c r="F25" s="184" t="s">
        <v>114</v>
      </c>
      <c r="G25" s="184" t="s">
        <v>61</v>
      </c>
      <c r="H25" s="87"/>
      <c r="I25" s="87" t="s">
        <v>110</v>
      </c>
      <c r="J25" s="87"/>
      <c r="K25" s="176"/>
      <c r="L25" s="79">
        <v>22</v>
      </c>
      <c r="M25" s="79">
        <v>0</v>
      </c>
      <c r="N25" s="79">
        <v>89</v>
      </c>
      <c r="O25" s="88">
        <v>4</v>
      </c>
      <c r="P25" s="89">
        <v>0</v>
      </c>
      <c r="Q25" s="90">
        <f>O25+P25</f>
        <v>4</v>
      </c>
      <c r="R25" s="80">
        <f>IFERROR(Q25/N25,"-")</f>
        <v>0.044943820224719</v>
      </c>
      <c r="S25" s="79">
        <v>0</v>
      </c>
      <c r="T25" s="79">
        <v>3</v>
      </c>
      <c r="U25" s="80">
        <f>IFERROR(T25/(Q25),"-")</f>
        <v>0.75</v>
      </c>
      <c r="V25" s="81"/>
      <c r="W25" s="82">
        <v>0</v>
      </c>
      <c r="X25" s="80">
        <f>IF(Q25=0,"-",W25/Q25)</f>
        <v>0</v>
      </c>
      <c r="Y25" s="181">
        <v>15000</v>
      </c>
      <c r="Z25" s="182">
        <f>IFERROR(Y25/Q25,"-")</f>
        <v>3750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0.25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0.5</v>
      </c>
      <c r="BZ25" s="125">
        <v>1</v>
      </c>
      <c r="CA25" s="126">
        <f>IFERROR(BZ25/BX25,"-")</f>
        <v>0.5</v>
      </c>
      <c r="CB25" s="127">
        <v>45000</v>
      </c>
      <c r="CC25" s="128">
        <f>IFERROR(CB25/BX25,"-")</f>
        <v>22500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15000</v>
      </c>
      <c r="CR25" s="138">
        <v>45000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115</v>
      </c>
      <c r="C26" s="184" t="s">
        <v>58</v>
      </c>
      <c r="D26" s="184"/>
      <c r="E26" s="184" t="s">
        <v>116</v>
      </c>
      <c r="F26" s="184" t="s">
        <v>117</v>
      </c>
      <c r="G26" s="184" t="s">
        <v>61</v>
      </c>
      <c r="H26" s="87"/>
      <c r="I26" s="87" t="s">
        <v>110</v>
      </c>
      <c r="J26" s="87"/>
      <c r="K26" s="176"/>
      <c r="L26" s="79">
        <v>10</v>
      </c>
      <c r="M26" s="79">
        <v>0</v>
      </c>
      <c r="N26" s="79">
        <v>53</v>
      </c>
      <c r="O26" s="88">
        <v>1</v>
      </c>
      <c r="P26" s="89">
        <v>0</v>
      </c>
      <c r="Q26" s="90">
        <f>O26+P26</f>
        <v>1</v>
      </c>
      <c r="R26" s="80">
        <f>IFERROR(Q26/N26,"-")</f>
        <v>0.018867924528302</v>
      </c>
      <c r="S26" s="79">
        <v>0</v>
      </c>
      <c r="T26" s="79">
        <v>1</v>
      </c>
      <c r="U26" s="80">
        <f>IFERROR(T26/(Q26),"-")</f>
        <v>1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1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119</v>
      </c>
      <c r="F27" s="184" t="s">
        <v>120</v>
      </c>
      <c r="G27" s="184" t="s">
        <v>61</v>
      </c>
      <c r="H27" s="87"/>
      <c r="I27" s="87" t="s">
        <v>110</v>
      </c>
      <c r="J27" s="87"/>
      <c r="K27" s="176"/>
      <c r="L27" s="79">
        <v>12</v>
      </c>
      <c r="M27" s="79">
        <v>0</v>
      </c>
      <c r="N27" s="79">
        <v>64</v>
      </c>
      <c r="O27" s="88">
        <v>2</v>
      </c>
      <c r="P27" s="89">
        <v>0</v>
      </c>
      <c r="Q27" s="90">
        <f>O27+P27</f>
        <v>2</v>
      </c>
      <c r="R27" s="80">
        <f>IFERROR(Q27/N27,"-")</f>
        <v>0.03125</v>
      </c>
      <c r="S27" s="79">
        <v>0</v>
      </c>
      <c r="T27" s="79">
        <v>1</v>
      </c>
      <c r="U27" s="80">
        <f>IFERROR(T27/(Q27),"-")</f>
        <v>0.5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72</v>
      </c>
      <c r="F28" s="184" t="s">
        <v>72</v>
      </c>
      <c r="G28" s="184" t="s">
        <v>73</v>
      </c>
      <c r="H28" s="87"/>
      <c r="I28" s="87"/>
      <c r="J28" s="87"/>
      <c r="K28" s="176"/>
      <c r="L28" s="79">
        <v>122</v>
      </c>
      <c r="M28" s="79">
        <v>95</v>
      </c>
      <c r="N28" s="79">
        <v>32</v>
      </c>
      <c r="O28" s="88">
        <v>25</v>
      </c>
      <c r="P28" s="89">
        <v>0</v>
      </c>
      <c r="Q28" s="90">
        <f>O28+P28</f>
        <v>25</v>
      </c>
      <c r="R28" s="80">
        <f>IFERROR(Q28/N28,"-")</f>
        <v>0.78125</v>
      </c>
      <c r="S28" s="79">
        <v>3</v>
      </c>
      <c r="T28" s="79">
        <v>8</v>
      </c>
      <c r="U28" s="80">
        <f>IFERROR(T28/(Q28),"-")</f>
        <v>0.32</v>
      </c>
      <c r="V28" s="81"/>
      <c r="W28" s="82">
        <v>6</v>
      </c>
      <c r="X28" s="80">
        <f>IF(Q28=0,"-",W28/Q28)</f>
        <v>0.24</v>
      </c>
      <c r="Y28" s="181">
        <v>1241000</v>
      </c>
      <c r="Z28" s="182">
        <f>IFERROR(Y28/Q28,"-")</f>
        <v>49640</v>
      </c>
      <c r="AA28" s="182">
        <f>IFERROR(Y28/W28,"-")</f>
        <v>206833.33333333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0.04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4</v>
      </c>
      <c r="BG28" s="110">
        <f>IF(Q28=0,"",IF(BF28=0,"",(BF28/Q28)))</f>
        <v>0.16</v>
      </c>
      <c r="BH28" s="109">
        <v>1</v>
      </c>
      <c r="BI28" s="111">
        <f>IFERROR(BH28/BF28,"-")</f>
        <v>0.25</v>
      </c>
      <c r="BJ28" s="112">
        <v>1286500</v>
      </c>
      <c r="BK28" s="113">
        <f>IFERROR(BJ28/BF28,"-")</f>
        <v>321625</v>
      </c>
      <c r="BL28" s="114"/>
      <c r="BM28" s="114"/>
      <c r="BN28" s="114">
        <v>1</v>
      </c>
      <c r="BO28" s="116">
        <v>10</v>
      </c>
      <c r="BP28" s="117">
        <f>IF(Q28=0,"",IF(BO28=0,"",(BO28/Q28)))</f>
        <v>0.4</v>
      </c>
      <c r="BQ28" s="118">
        <v>1</v>
      </c>
      <c r="BR28" s="119">
        <f>IFERROR(BQ28/BO28,"-")</f>
        <v>0.1</v>
      </c>
      <c r="BS28" s="120">
        <v>34000</v>
      </c>
      <c r="BT28" s="121">
        <f>IFERROR(BS28/BO28,"-")</f>
        <v>3400</v>
      </c>
      <c r="BU28" s="122"/>
      <c r="BV28" s="122"/>
      <c r="BW28" s="122">
        <v>1</v>
      </c>
      <c r="BX28" s="123">
        <v>6</v>
      </c>
      <c r="BY28" s="124">
        <f>IF(Q28=0,"",IF(BX28=0,"",(BX28/Q28)))</f>
        <v>0.24</v>
      </c>
      <c r="BZ28" s="125">
        <v>4</v>
      </c>
      <c r="CA28" s="126">
        <f>IFERROR(BZ28/BX28,"-")</f>
        <v>0.66666666666667</v>
      </c>
      <c r="CB28" s="127">
        <v>802000</v>
      </c>
      <c r="CC28" s="128">
        <f>IFERROR(CB28/BX28,"-")</f>
        <v>133666.66666667</v>
      </c>
      <c r="CD28" s="129">
        <v>1</v>
      </c>
      <c r="CE28" s="129"/>
      <c r="CF28" s="129">
        <v>3</v>
      </c>
      <c r="CG28" s="130">
        <v>4</v>
      </c>
      <c r="CH28" s="131">
        <f>IF(Q28=0,"",IF(CG28=0,"",(CG28/Q28)))</f>
        <v>0.16</v>
      </c>
      <c r="CI28" s="132">
        <v>3</v>
      </c>
      <c r="CJ28" s="133">
        <f>IFERROR(CI28/CG28,"-")</f>
        <v>0.75</v>
      </c>
      <c r="CK28" s="134">
        <v>51000</v>
      </c>
      <c r="CL28" s="135">
        <f>IFERROR(CK28/CG28,"-")</f>
        <v>12750</v>
      </c>
      <c r="CM28" s="136">
        <v>1</v>
      </c>
      <c r="CN28" s="136"/>
      <c r="CO28" s="136">
        <v>2</v>
      </c>
      <c r="CP28" s="137">
        <v>6</v>
      </c>
      <c r="CQ28" s="138">
        <v>1241000</v>
      </c>
      <c r="CR28" s="138">
        <v>1286500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3.4675</v>
      </c>
      <c r="B29" s="184" t="s">
        <v>122</v>
      </c>
      <c r="C29" s="184" t="s">
        <v>58</v>
      </c>
      <c r="D29" s="184"/>
      <c r="E29" s="184" t="s">
        <v>108</v>
      </c>
      <c r="F29" s="184" t="s">
        <v>109</v>
      </c>
      <c r="G29" s="184" t="s">
        <v>61</v>
      </c>
      <c r="H29" s="87" t="s">
        <v>66</v>
      </c>
      <c r="I29" s="87" t="s">
        <v>110</v>
      </c>
      <c r="J29" s="87" t="s">
        <v>111</v>
      </c>
      <c r="K29" s="176">
        <v>400000</v>
      </c>
      <c r="L29" s="79">
        <v>16</v>
      </c>
      <c r="M29" s="79">
        <v>0</v>
      </c>
      <c r="N29" s="79">
        <v>140</v>
      </c>
      <c r="O29" s="88">
        <v>6</v>
      </c>
      <c r="P29" s="89">
        <v>0</v>
      </c>
      <c r="Q29" s="90">
        <f>O29+P29</f>
        <v>6</v>
      </c>
      <c r="R29" s="80">
        <f>IFERROR(Q29/N29,"-")</f>
        <v>0.042857142857143</v>
      </c>
      <c r="S29" s="79">
        <v>0</v>
      </c>
      <c r="T29" s="79">
        <v>2</v>
      </c>
      <c r="U29" s="80">
        <f>IFERROR(T29/(Q29),"-")</f>
        <v>0.33333333333333</v>
      </c>
      <c r="V29" s="81">
        <f>IFERROR(K29/SUM(Q29:Q33),"-")</f>
        <v>6557.3770491803</v>
      </c>
      <c r="W29" s="82">
        <v>3</v>
      </c>
      <c r="X29" s="80">
        <f>IF(Q29=0,"-",W29/Q29)</f>
        <v>0.5</v>
      </c>
      <c r="Y29" s="181">
        <v>23000</v>
      </c>
      <c r="Z29" s="182">
        <f>IFERROR(Y29/Q29,"-")</f>
        <v>3833.3333333333</v>
      </c>
      <c r="AA29" s="182">
        <f>IFERROR(Y29/W29,"-")</f>
        <v>7666.6666666667</v>
      </c>
      <c r="AB29" s="176">
        <f>SUM(Y29:Y33)-SUM(K29:K33)</f>
        <v>987000</v>
      </c>
      <c r="AC29" s="83">
        <f>SUM(Y29:Y33)/SUM(K29:K33)</f>
        <v>3.4675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0.33333333333333</v>
      </c>
      <c r="BQ29" s="118">
        <v>1</v>
      </c>
      <c r="BR29" s="119">
        <f>IFERROR(BQ29/BO29,"-")</f>
        <v>0.5</v>
      </c>
      <c r="BS29" s="120">
        <v>3000</v>
      </c>
      <c r="BT29" s="121">
        <f>IFERROR(BS29/BO29,"-")</f>
        <v>1500</v>
      </c>
      <c r="BU29" s="122">
        <v>1</v>
      </c>
      <c r="BV29" s="122"/>
      <c r="BW29" s="122"/>
      <c r="BX29" s="123">
        <v>3</v>
      </c>
      <c r="BY29" s="124">
        <f>IF(Q29=0,"",IF(BX29=0,"",(BX29/Q29)))</f>
        <v>0.5</v>
      </c>
      <c r="BZ29" s="125">
        <v>1</v>
      </c>
      <c r="CA29" s="126">
        <f>IFERROR(BZ29/BX29,"-")</f>
        <v>0.33333333333333</v>
      </c>
      <c r="CB29" s="127">
        <v>8000</v>
      </c>
      <c r="CC29" s="128">
        <f>IFERROR(CB29/BX29,"-")</f>
        <v>2666.6666666667</v>
      </c>
      <c r="CD29" s="129"/>
      <c r="CE29" s="129">
        <v>1</v>
      </c>
      <c r="CF29" s="129"/>
      <c r="CG29" s="130">
        <v>1</v>
      </c>
      <c r="CH29" s="131">
        <f>IF(Q29=0,"",IF(CG29=0,"",(CG29/Q29)))</f>
        <v>0.16666666666667</v>
      </c>
      <c r="CI29" s="132">
        <v>1</v>
      </c>
      <c r="CJ29" s="133">
        <f>IFERROR(CI29/CG29,"-")</f>
        <v>1</v>
      </c>
      <c r="CK29" s="134">
        <v>12000</v>
      </c>
      <c r="CL29" s="135">
        <f>IFERROR(CK29/CG29,"-")</f>
        <v>12000</v>
      </c>
      <c r="CM29" s="136"/>
      <c r="CN29" s="136"/>
      <c r="CO29" s="136">
        <v>1</v>
      </c>
      <c r="CP29" s="137">
        <v>3</v>
      </c>
      <c r="CQ29" s="138">
        <v>23000</v>
      </c>
      <c r="CR29" s="138">
        <v>12000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123</v>
      </c>
      <c r="C30" s="184" t="s">
        <v>58</v>
      </c>
      <c r="D30" s="184"/>
      <c r="E30" s="184" t="s">
        <v>113</v>
      </c>
      <c r="F30" s="184" t="s">
        <v>114</v>
      </c>
      <c r="G30" s="184" t="s">
        <v>61</v>
      </c>
      <c r="H30" s="87"/>
      <c r="I30" s="87" t="s">
        <v>110</v>
      </c>
      <c r="J30" s="87"/>
      <c r="K30" s="176"/>
      <c r="L30" s="79">
        <v>33</v>
      </c>
      <c r="M30" s="79">
        <v>0</v>
      </c>
      <c r="N30" s="79">
        <v>128</v>
      </c>
      <c r="O30" s="88">
        <v>9</v>
      </c>
      <c r="P30" s="89">
        <v>0</v>
      </c>
      <c r="Q30" s="90">
        <f>O30+P30</f>
        <v>9</v>
      </c>
      <c r="R30" s="80">
        <f>IFERROR(Q30/N30,"-")</f>
        <v>0.0703125</v>
      </c>
      <c r="S30" s="79">
        <v>0</v>
      </c>
      <c r="T30" s="79">
        <v>7</v>
      </c>
      <c r="U30" s="80">
        <f>IFERROR(T30/(Q30),"-")</f>
        <v>0.77777777777778</v>
      </c>
      <c r="V30" s="81"/>
      <c r="W30" s="82">
        <v>3</v>
      </c>
      <c r="X30" s="80">
        <f>IF(Q30=0,"-",W30/Q30)</f>
        <v>0.33333333333333</v>
      </c>
      <c r="Y30" s="181">
        <v>228000</v>
      </c>
      <c r="Z30" s="182">
        <f>IFERROR(Y30/Q30,"-")</f>
        <v>25333.333333333</v>
      </c>
      <c r="AA30" s="182">
        <f>IFERROR(Y30/W30,"-")</f>
        <v>76000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0.11111111111111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5</v>
      </c>
      <c r="BP30" s="117">
        <f>IF(Q30=0,"",IF(BO30=0,"",(BO30/Q30)))</f>
        <v>0.55555555555556</v>
      </c>
      <c r="BQ30" s="118">
        <v>2</v>
      </c>
      <c r="BR30" s="119">
        <f>IFERROR(BQ30/BO30,"-")</f>
        <v>0.4</v>
      </c>
      <c r="BS30" s="120">
        <v>226000</v>
      </c>
      <c r="BT30" s="121">
        <f>IFERROR(BS30/BO30,"-")</f>
        <v>45200</v>
      </c>
      <c r="BU30" s="122">
        <v>1</v>
      </c>
      <c r="BV30" s="122"/>
      <c r="BW30" s="122">
        <v>1</v>
      </c>
      <c r="BX30" s="123">
        <v>3</v>
      </c>
      <c r="BY30" s="124">
        <f>IF(Q30=0,"",IF(BX30=0,"",(BX30/Q30)))</f>
        <v>0.33333333333333</v>
      </c>
      <c r="BZ30" s="125">
        <v>1</v>
      </c>
      <c r="CA30" s="126">
        <f>IFERROR(BZ30/BX30,"-")</f>
        <v>0.33333333333333</v>
      </c>
      <c r="CB30" s="127">
        <v>2000</v>
      </c>
      <c r="CC30" s="128">
        <f>IFERROR(CB30/BX30,"-")</f>
        <v>666.66666666667</v>
      </c>
      <c r="CD30" s="129"/>
      <c r="CE30" s="129">
        <v>1</v>
      </c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3</v>
      </c>
      <c r="CQ30" s="138">
        <v>228000</v>
      </c>
      <c r="CR30" s="138">
        <v>220000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124</v>
      </c>
      <c r="C31" s="184" t="s">
        <v>58</v>
      </c>
      <c r="D31" s="184"/>
      <c r="E31" s="184" t="s">
        <v>116</v>
      </c>
      <c r="F31" s="184" t="s">
        <v>117</v>
      </c>
      <c r="G31" s="184" t="s">
        <v>61</v>
      </c>
      <c r="H31" s="87"/>
      <c r="I31" s="87" t="s">
        <v>110</v>
      </c>
      <c r="J31" s="87"/>
      <c r="K31" s="176"/>
      <c r="L31" s="79">
        <v>25</v>
      </c>
      <c r="M31" s="79">
        <v>0</v>
      </c>
      <c r="N31" s="79">
        <v>90</v>
      </c>
      <c r="O31" s="88">
        <v>7</v>
      </c>
      <c r="P31" s="89">
        <v>0</v>
      </c>
      <c r="Q31" s="90">
        <f>O31+P31</f>
        <v>7</v>
      </c>
      <c r="R31" s="80">
        <f>IFERROR(Q31/N31,"-")</f>
        <v>0.077777777777778</v>
      </c>
      <c r="S31" s="79">
        <v>0</v>
      </c>
      <c r="T31" s="79">
        <v>5</v>
      </c>
      <c r="U31" s="80">
        <f>IFERROR(T31/(Q31),"-")</f>
        <v>0.71428571428571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0.14285714285714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4</v>
      </c>
      <c r="BP31" s="117">
        <f>IF(Q31=0,"",IF(BO31=0,"",(BO31/Q31)))</f>
        <v>0.57142857142857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2</v>
      </c>
      <c r="BY31" s="124">
        <f>IF(Q31=0,"",IF(BX31=0,"",(BX31/Q31)))</f>
        <v>0.28571428571429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125</v>
      </c>
      <c r="C32" s="184" t="s">
        <v>58</v>
      </c>
      <c r="D32" s="184"/>
      <c r="E32" s="184" t="s">
        <v>119</v>
      </c>
      <c r="F32" s="184" t="s">
        <v>120</v>
      </c>
      <c r="G32" s="184" t="s">
        <v>61</v>
      </c>
      <c r="H32" s="87"/>
      <c r="I32" s="87" t="s">
        <v>110</v>
      </c>
      <c r="J32" s="87"/>
      <c r="K32" s="176"/>
      <c r="L32" s="79">
        <v>20</v>
      </c>
      <c r="M32" s="79">
        <v>0</v>
      </c>
      <c r="N32" s="79">
        <v>77</v>
      </c>
      <c r="O32" s="88">
        <v>9</v>
      </c>
      <c r="P32" s="89">
        <v>0</v>
      </c>
      <c r="Q32" s="90">
        <f>O32+P32</f>
        <v>9</v>
      </c>
      <c r="R32" s="80">
        <f>IFERROR(Q32/N32,"-")</f>
        <v>0.11688311688312</v>
      </c>
      <c r="S32" s="79">
        <v>0</v>
      </c>
      <c r="T32" s="79">
        <v>6</v>
      </c>
      <c r="U32" s="80">
        <f>IFERROR(T32/(Q32),"-")</f>
        <v>0.66666666666667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0.11111111111111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5</v>
      </c>
      <c r="BG32" s="110">
        <f>IF(Q32=0,"",IF(BF32=0,"",(BF32/Q32)))</f>
        <v>0.55555555555556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3</v>
      </c>
      <c r="BP32" s="117">
        <f>IF(Q32=0,"",IF(BO32=0,"",(BO32/Q32)))</f>
        <v>0.33333333333333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126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/>
      <c r="I33" s="87"/>
      <c r="J33" s="87"/>
      <c r="K33" s="176"/>
      <c r="L33" s="79">
        <v>441</v>
      </c>
      <c r="M33" s="79">
        <v>113</v>
      </c>
      <c r="N33" s="79">
        <v>40</v>
      </c>
      <c r="O33" s="88">
        <v>30</v>
      </c>
      <c r="P33" s="89">
        <v>0</v>
      </c>
      <c r="Q33" s="90">
        <f>O33+P33</f>
        <v>30</v>
      </c>
      <c r="R33" s="80">
        <f>IFERROR(Q33/N33,"-")</f>
        <v>0.75</v>
      </c>
      <c r="S33" s="79">
        <v>7</v>
      </c>
      <c r="T33" s="79">
        <v>11</v>
      </c>
      <c r="U33" s="80">
        <f>IFERROR(T33/(Q33),"-")</f>
        <v>0.36666666666667</v>
      </c>
      <c r="V33" s="81"/>
      <c r="W33" s="82">
        <v>13</v>
      </c>
      <c r="X33" s="80">
        <f>IF(Q33=0,"-",W33/Q33)</f>
        <v>0.43333333333333</v>
      </c>
      <c r="Y33" s="181">
        <v>1136000</v>
      </c>
      <c r="Z33" s="182">
        <f>IFERROR(Y33/Q33,"-")</f>
        <v>37866.666666667</v>
      </c>
      <c r="AA33" s="182">
        <f>IFERROR(Y33/W33,"-")</f>
        <v>87384.615384615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0.033333333333333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1</v>
      </c>
      <c r="AX33" s="104">
        <f>IF(Q33=0,"",IF(AW33=0,"",(AW33/Q33)))</f>
        <v>0.033333333333333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2</v>
      </c>
      <c r="BG33" s="110">
        <f>IF(Q33=0,"",IF(BF33=0,"",(BF33/Q33)))</f>
        <v>0.066666666666667</v>
      </c>
      <c r="BH33" s="109">
        <v>2</v>
      </c>
      <c r="BI33" s="111">
        <f>IFERROR(BH33/BF33,"-")</f>
        <v>1</v>
      </c>
      <c r="BJ33" s="112">
        <v>19000</v>
      </c>
      <c r="BK33" s="113">
        <f>IFERROR(BJ33/BF33,"-")</f>
        <v>9500</v>
      </c>
      <c r="BL33" s="114"/>
      <c r="BM33" s="114">
        <v>1</v>
      </c>
      <c r="BN33" s="114">
        <v>1</v>
      </c>
      <c r="BO33" s="116">
        <v>13</v>
      </c>
      <c r="BP33" s="117">
        <f>IF(Q33=0,"",IF(BO33=0,"",(BO33/Q33)))</f>
        <v>0.43333333333333</v>
      </c>
      <c r="BQ33" s="118">
        <v>8</v>
      </c>
      <c r="BR33" s="119">
        <f>IFERROR(BQ33/BO33,"-")</f>
        <v>0.61538461538462</v>
      </c>
      <c r="BS33" s="120">
        <v>2689000</v>
      </c>
      <c r="BT33" s="121">
        <f>IFERROR(BS33/BO33,"-")</f>
        <v>206846.15384615</v>
      </c>
      <c r="BU33" s="122">
        <v>3</v>
      </c>
      <c r="BV33" s="122">
        <v>3</v>
      </c>
      <c r="BW33" s="122">
        <v>2</v>
      </c>
      <c r="BX33" s="123">
        <v>10</v>
      </c>
      <c r="BY33" s="124">
        <f>IF(Q33=0,"",IF(BX33=0,"",(BX33/Q33)))</f>
        <v>0.33333333333333</v>
      </c>
      <c r="BZ33" s="125">
        <v>4</v>
      </c>
      <c r="CA33" s="126">
        <f>IFERROR(BZ33/BX33,"-")</f>
        <v>0.4</v>
      </c>
      <c r="CB33" s="127">
        <v>93000</v>
      </c>
      <c r="CC33" s="128">
        <f>IFERROR(CB33/BX33,"-")</f>
        <v>9300</v>
      </c>
      <c r="CD33" s="129">
        <v>2</v>
      </c>
      <c r="CE33" s="129"/>
      <c r="CF33" s="129">
        <v>2</v>
      </c>
      <c r="CG33" s="130">
        <v>3</v>
      </c>
      <c r="CH33" s="131">
        <f>IF(Q33=0,"",IF(CG33=0,"",(CG33/Q33)))</f>
        <v>0.1</v>
      </c>
      <c r="CI33" s="132">
        <v>2</v>
      </c>
      <c r="CJ33" s="133">
        <f>IFERROR(CI33/CG33,"-")</f>
        <v>0.66666666666667</v>
      </c>
      <c r="CK33" s="134">
        <v>13000</v>
      </c>
      <c r="CL33" s="135">
        <f>IFERROR(CK33/CG33,"-")</f>
        <v>4333.3333333333</v>
      </c>
      <c r="CM33" s="136">
        <v>2</v>
      </c>
      <c r="CN33" s="136"/>
      <c r="CO33" s="136"/>
      <c r="CP33" s="137">
        <v>13</v>
      </c>
      <c r="CQ33" s="138">
        <v>1136000</v>
      </c>
      <c r="CR33" s="138">
        <v>2593000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0.232</v>
      </c>
      <c r="B34" s="184" t="s">
        <v>127</v>
      </c>
      <c r="C34" s="184" t="s">
        <v>58</v>
      </c>
      <c r="D34" s="184"/>
      <c r="E34" s="184" t="s">
        <v>108</v>
      </c>
      <c r="F34" s="184" t="s">
        <v>109</v>
      </c>
      <c r="G34" s="184" t="s">
        <v>61</v>
      </c>
      <c r="H34" s="87" t="s">
        <v>128</v>
      </c>
      <c r="I34" s="87" t="s">
        <v>129</v>
      </c>
      <c r="J34" s="87" t="s">
        <v>130</v>
      </c>
      <c r="K34" s="176">
        <v>125000</v>
      </c>
      <c r="L34" s="79">
        <v>9</v>
      </c>
      <c r="M34" s="79">
        <v>0</v>
      </c>
      <c r="N34" s="79">
        <v>30</v>
      </c>
      <c r="O34" s="88">
        <v>4</v>
      </c>
      <c r="P34" s="89">
        <v>0</v>
      </c>
      <c r="Q34" s="90">
        <f>O34+P34</f>
        <v>4</v>
      </c>
      <c r="R34" s="80">
        <f>IFERROR(Q34/N34,"-")</f>
        <v>0.13333333333333</v>
      </c>
      <c r="S34" s="79">
        <v>0</v>
      </c>
      <c r="T34" s="79">
        <v>0</v>
      </c>
      <c r="U34" s="80">
        <f>IFERROR(T34/(Q34),"-")</f>
        <v>0</v>
      </c>
      <c r="V34" s="81">
        <f>IFERROR(K34/SUM(Q34:Q37),"-")</f>
        <v>6578.9473684211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SUM(Y34:Y37)-SUM(K34:K37)</f>
        <v>-96000</v>
      </c>
      <c r="AC34" s="83">
        <f>SUM(Y34:Y37)/SUM(K34:K37)</f>
        <v>0.232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0.25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>
        <v>1</v>
      </c>
      <c r="CH34" s="131">
        <f>IF(Q34=0,"",IF(CG34=0,"",(CG34/Q34)))</f>
        <v>0.25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131</v>
      </c>
      <c r="C35" s="184" t="s">
        <v>58</v>
      </c>
      <c r="D35" s="184"/>
      <c r="E35" s="184" t="s">
        <v>116</v>
      </c>
      <c r="F35" s="184" t="s">
        <v>117</v>
      </c>
      <c r="G35" s="184" t="s">
        <v>61</v>
      </c>
      <c r="H35" s="87"/>
      <c r="I35" s="87" t="s">
        <v>129</v>
      </c>
      <c r="J35" s="87" t="s">
        <v>132</v>
      </c>
      <c r="K35" s="176"/>
      <c r="L35" s="79">
        <v>5</v>
      </c>
      <c r="M35" s="79">
        <v>0</v>
      </c>
      <c r="N35" s="79">
        <v>45</v>
      </c>
      <c r="O35" s="88">
        <v>1</v>
      </c>
      <c r="P35" s="89">
        <v>0</v>
      </c>
      <c r="Q35" s="90">
        <f>O35+P35</f>
        <v>1</v>
      </c>
      <c r="R35" s="80">
        <f>IFERROR(Q35/N35,"-")</f>
        <v>0.022222222222222</v>
      </c>
      <c r="S35" s="79">
        <v>0</v>
      </c>
      <c r="T35" s="79">
        <v>1</v>
      </c>
      <c r="U35" s="80">
        <f>IFERROR(T35/(Q35),"-")</f>
        <v>1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1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 t="s">
        <v>113</v>
      </c>
      <c r="F36" s="184" t="s">
        <v>114</v>
      </c>
      <c r="G36" s="184" t="s">
        <v>61</v>
      </c>
      <c r="H36" s="87"/>
      <c r="I36" s="87" t="s">
        <v>129</v>
      </c>
      <c r="J36" s="87" t="s">
        <v>134</v>
      </c>
      <c r="K36" s="176"/>
      <c r="L36" s="79">
        <v>5</v>
      </c>
      <c r="M36" s="79">
        <v>0</v>
      </c>
      <c r="N36" s="79">
        <v>11</v>
      </c>
      <c r="O36" s="88">
        <v>1</v>
      </c>
      <c r="P36" s="89">
        <v>0</v>
      </c>
      <c r="Q36" s="90">
        <f>O36+P36</f>
        <v>1</v>
      </c>
      <c r="R36" s="80">
        <f>IFERROR(Q36/N36,"-")</f>
        <v>0.090909090909091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1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72</v>
      </c>
      <c r="F37" s="184" t="s">
        <v>72</v>
      </c>
      <c r="G37" s="184" t="s">
        <v>73</v>
      </c>
      <c r="H37" s="87"/>
      <c r="I37" s="87"/>
      <c r="J37" s="87"/>
      <c r="K37" s="176"/>
      <c r="L37" s="79">
        <v>52</v>
      </c>
      <c r="M37" s="79">
        <v>34</v>
      </c>
      <c r="N37" s="79">
        <v>9</v>
      </c>
      <c r="O37" s="88">
        <v>13</v>
      </c>
      <c r="P37" s="89">
        <v>0</v>
      </c>
      <c r="Q37" s="90">
        <f>O37+P37</f>
        <v>13</v>
      </c>
      <c r="R37" s="80">
        <f>IFERROR(Q37/N37,"-")</f>
        <v>1.4444444444444</v>
      </c>
      <c r="S37" s="79">
        <v>2</v>
      </c>
      <c r="T37" s="79">
        <v>4</v>
      </c>
      <c r="U37" s="80">
        <f>IFERROR(T37/(Q37),"-")</f>
        <v>0.30769230769231</v>
      </c>
      <c r="V37" s="81"/>
      <c r="W37" s="82">
        <v>3</v>
      </c>
      <c r="X37" s="80">
        <f>IF(Q37=0,"-",W37/Q37)</f>
        <v>0.23076923076923</v>
      </c>
      <c r="Y37" s="181">
        <v>29000</v>
      </c>
      <c r="Z37" s="182">
        <f>IFERROR(Y37/Q37,"-")</f>
        <v>2230.7692307692</v>
      </c>
      <c r="AA37" s="182">
        <f>IFERROR(Y37/W37,"-")</f>
        <v>9666.6666666667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0.076923076923077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1</v>
      </c>
      <c r="BG37" s="110">
        <f>IF(Q37=0,"",IF(BF37=0,"",(BF37/Q37)))</f>
        <v>0.076923076923077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6</v>
      </c>
      <c r="BP37" s="117">
        <f>IF(Q37=0,"",IF(BO37=0,"",(BO37/Q37)))</f>
        <v>0.46153846153846</v>
      </c>
      <c r="BQ37" s="118">
        <v>2</v>
      </c>
      <c r="BR37" s="119">
        <f>IFERROR(BQ37/BO37,"-")</f>
        <v>0.33333333333333</v>
      </c>
      <c r="BS37" s="120">
        <v>21000</v>
      </c>
      <c r="BT37" s="121">
        <f>IFERROR(BS37/BO37,"-")</f>
        <v>3500</v>
      </c>
      <c r="BU37" s="122"/>
      <c r="BV37" s="122">
        <v>1</v>
      </c>
      <c r="BW37" s="122">
        <v>1</v>
      </c>
      <c r="BX37" s="123">
        <v>4</v>
      </c>
      <c r="BY37" s="124">
        <f>IF(Q37=0,"",IF(BX37=0,"",(BX37/Q37)))</f>
        <v>0.30769230769231</v>
      </c>
      <c r="BZ37" s="125">
        <v>2</v>
      </c>
      <c r="CA37" s="126">
        <f>IFERROR(BZ37/BX37,"-")</f>
        <v>0.5</v>
      </c>
      <c r="CB37" s="127">
        <v>15000</v>
      </c>
      <c r="CC37" s="128">
        <f>IFERROR(CB37/BX37,"-")</f>
        <v>3750</v>
      </c>
      <c r="CD37" s="129">
        <v>1</v>
      </c>
      <c r="CE37" s="129"/>
      <c r="CF37" s="129">
        <v>1</v>
      </c>
      <c r="CG37" s="130">
        <v>1</v>
      </c>
      <c r="CH37" s="131">
        <f>IF(Q37=0,"",IF(CG37=0,"",(CG37/Q37)))</f>
        <v>0.076923076923077</v>
      </c>
      <c r="CI37" s="132">
        <v>1</v>
      </c>
      <c r="CJ37" s="133">
        <f>IFERROR(CI37/CG37,"-")</f>
        <v>1</v>
      </c>
      <c r="CK37" s="134">
        <v>4000</v>
      </c>
      <c r="CL37" s="135">
        <f>IFERROR(CK37/CG37,"-")</f>
        <v>4000</v>
      </c>
      <c r="CM37" s="136"/>
      <c r="CN37" s="136">
        <v>1</v>
      </c>
      <c r="CO37" s="136"/>
      <c r="CP37" s="137">
        <v>3</v>
      </c>
      <c r="CQ37" s="138">
        <v>29000</v>
      </c>
      <c r="CR37" s="138">
        <v>12000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3.8333333333333</v>
      </c>
      <c r="B38" s="184" t="s">
        <v>136</v>
      </c>
      <c r="C38" s="184" t="s">
        <v>58</v>
      </c>
      <c r="D38" s="184"/>
      <c r="E38" s="184" t="s">
        <v>99</v>
      </c>
      <c r="F38" s="184" t="s">
        <v>100</v>
      </c>
      <c r="G38" s="184" t="s">
        <v>61</v>
      </c>
      <c r="H38" s="87" t="s">
        <v>137</v>
      </c>
      <c r="I38" s="87" t="s">
        <v>85</v>
      </c>
      <c r="J38" s="186" t="s">
        <v>79</v>
      </c>
      <c r="K38" s="176">
        <v>90000</v>
      </c>
      <c r="L38" s="79">
        <v>16</v>
      </c>
      <c r="M38" s="79">
        <v>0</v>
      </c>
      <c r="N38" s="79">
        <v>47</v>
      </c>
      <c r="O38" s="88">
        <v>3</v>
      </c>
      <c r="P38" s="89">
        <v>0</v>
      </c>
      <c r="Q38" s="90">
        <f>O38+P38</f>
        <v>3</v>
      </c>
      <c r="R38" s="80">
        <f>IFERROR(Q38/N38,"-")</f>
        <v>0.063829787234043</v>
      </c>
      <c r="S38" s="79">
        <v>0</v>
      </c>
      <c r="T38" s="79">
        <v>3</v>
      </c>
      <c r="U38" s="80">
        <f>IFERROR(T38/(Q38),"-")</f>
        <v>1</v>
      </c>
      <c r="V38" s="81">
        <f>IFERROR(K38/SUM(Q38:Q39),"-")</f>
        <v>12857.142857143</v>
      </c>
      <c r="W38" s="82">
        <v>1</v>
      </c>
      <c r="X38" s="80">
        <f>IF(Q38=0,"-",W38/Q38)</f>
        <v>0.33333333333333</v>
      </c>
      <c r="Y38" s="181">
        <v>330000</v>
      </c>
      <c r="Z38" s="182">
        <f>IFERROR(Y38/Q38,"-")</f>
        <v>110000</v>
      </c>
      <c r="AA38" s="182">
        <f>IFERROR(Y38/W38,"-")</f>
        <v>330000</v>
      </c>
      <c r="AB38" s="176">
        <f>SUM(Y38:Y39)-SUM(K38:K39)</f>
        <v>255000</v>
      </c>
      <c r="AC38" s="83">
        <f>SUM(Y38:Y39)/SUM(K38:K39)</f>
        <v>3.8333333333333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0.33333333333333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1</v>
      </c>
      <c r="BY38" s="124">
        <f>IF(Q38=0,"",IF(BX38=0,"",(BX38/Q38)))</f>
        <v>0.33333333333333</v>
      </c>
      <c r="BZ38" s="125">
        <v>1</v>
      </c>
      <c r="CA38" s="126">
        <f>IFERROR(BZ38/BX38,"-")</f>
        <v>1</v>
      </c>
      <c r="CB38" s="127">
        <v>330000</v>
      </c>
      <c r="CC38" s="128">
        <f>IFERROR(CB38/BX38,"-")</f>
        <v>330000</v>
      </c>
      <c r="CD38" s="129"/>
      <c r="CE38" s="129"/>
      <c r="CF38" s="129">
        <v>1</v>
      </c>
      <c r="CG38" s="130">
        <v>1</v>
      </c>
      <c r="CH38" s="131">
        <f>IF(Q38=0,"",IF(CG38=0,"",(CG38/Q38)))</f>
        <v>0.33333333333333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1</v>
      </c>
      <c r="CQ38" s="138">
        <v>330000</v>
      </c>
      <c r="CR38" s="138">
        <v>330000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/>
      <c r="B39" s="184" t="s">
        <v>138</v>
      </c>
      <c r="C39" s="184" t="s">
        <v>58</v>
      </c>
      <c r="D39" s="184"/>
      <c r="E39" s="184" t="s">
        <v>99</v>
      </c>
      <c r="F39" s="184" t="s">
        <v>100</v>
      </c>
      <c r="G39" s="184" t="s">
        <v>73</v>
      </c>
      <c r="H39" s="87"/>
      <c r="I39" s="87"/>
      <c r="J39" s="87"/>
      <c r="K39" s="176"/>
      <c r="L39" s="79">
        <v>33</v>
      </c>
      <c r="M39" s="79">
        <v>18</v>
      </c>
      <c r="N39" s="79">
        <v>1</v>
      </c>
      <c r="O39" s="88">
        <v>4</v>
      </c>
      <c r="P39" s="89">
        <v>0</v>
      </c>
      <c r="Q39" s="90">
        <f>O39+P39</f>
        <v>4</v>
      </c>
      <c r="R39" s="80">
        <f>IFERROR(Q39/N39,"-")</f>
        <v>4</v>
      </c>
      <c r="S39" s="79">
        <v>0</v>
      </c>
      <c r="T39" s="79">
        <v>3</v>
      </c>
      <c r="U39" s="80">
        <f>IFERROR(T39/(Q39),"-")</f>
        <v>0.75</v>
      </c>
      <c r="V39" s="81"/>
      <c r="W39" s="82">
        <v>1</v>
      </c>
      <c r="X39" s="80">
        <f>IF(Q39=0,"-",W39/Q39)</f>
        <v>0.25</v>
      </c>
      <c r="Y39" s="181">
        <v>15000</v>
      </c>
      <c r="Z39" s="182">
        <f>IFERROR(Y39/Q39,"-")</f>
        <v>3750</v>
      </c>
      <c r="AA39" s="182">
        <f>IFERROR(Y39/W39,"-")</f>
        <v>15000</v>
      </c>
      <c r="AB39" s="176"/>
      <c r="AC39" s="83"/>
      <c r="AD39" s="77"/>
      <c r="AE39" s="91">
        <v>1</v>
      </c>
      <c r="AF39" s="92">
        <f>IF(Q39=0,"",IF(AE39=0,"",(AE39/Q39)))</f>
        <v>0.25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0.25</v>
      </c>
      <c r="BQ39" s="118">
        <v>1</v>
      </c>
      <c r="BR39" s="119">
        <f>IFERROR(BQ39/BO39,"-")</f>
        <v>1</v>
      </c>
      <c r="BS39" s="120">
        <v>15000</v>
      </c>
      <c r="BT39" s="121">
        <f>IFERROR(BS39/BO39,"-")</f>
        <v>15000</v>
      </c>
      <c r="BU39" s="122"/>
      <c r="BV39" s="122">
        <v>1</v>
      </c>
      <c r="BW39" s="122"/>
      <c r="BX39" s="123">
        <v>1</v>
      </c>
      <c r="BY39" s="124">
        <f>IF(Q39=0,"",IF(BX39=0,"",(BX39/Q39)))</f>
        <v>0.25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15000</v>
      </c>
      <c r="CR39" s="138">
        <v>15000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0.29166666666667</v>
      </c>
      <c r="B40" s="184" t="s">
        <v>139</v>
      </c>
      <c r="C40" s="184" t="s">
        <v>58</v>
      </c>
      <c r="D40" s="184"/>
      <c r="E40" s="184" t="s">
        <v>89</v>
      </c>
      <c r="F40" s="184" t="s">
        <v>90</v>
      </c>
      <c r="G40" s="184" t="s">
        <v>61</v>
      </c>
      <c r="H40" s="87" t="s">
        <v>62</v>
      </c>
      <c r="I40" s="87" t="s">
        <v>85</v>
      </c>
      <c r="J40" s="87" t="s">
        <v>140</v>
      </c>
      <c r="K40" s="176">
        <v>120000</v>
      </c>
      <c r="L40" s="79">
        <v>8</v>
      </c>
      <c r="M40" s="79">
        <v>0</v>
      </c>
      <c r="N40" s="79">
        <v>35</v>
      </c>
      <c r="O40" s="88">
        <v>3</v>
      </c>
      <c r="P40" s="89">
        <v>0</v>
      </c>
      <c r="Q40" s="90">
        <f>O40+P40</f>
        <v>3</v>
      </c>
      <c r="R40" s="80">
        <f>IFERROR(Q40/N40,"-")</f>
        <v>0.085714285714286</v>
      </c>
      <c r="S40" s="79">
        <v>0</v>
      </c>
      <c r="T40" s="79">
        <v>1</v>
      </c>
      <c r="U40" s="80">
        <f>IFERROR(T40/(Q40),"-")</f>
        <v>0.33333333333333</v>
      </c>
      <c r="V40" s="81">
        <f>IFERROR(K40/SUM(Q40:Q41),"-")</f>
        <v>20000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-85000</v>
      </c>
      <c r="AC40" s="83">
        <f>SUM(Y40:Y41)/SUM(K40:K41)</f>
        <v>0.29166666666667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0.33333333333333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0.33333333333333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0.33333333333333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89</v>
      </c>
      <c r="F41" s="184" t="s">
        <v>90</v>
      </c>
      <c r="G41" s="184" t="s">
        <v>73</v>
      </c>
      <c r="H41" s="87"/>
      <c r="I41" s="87"/>
      <c r="J41" s="87"/>
      <c r="K41" s="176"/>
      <c r="L41" s="79">
        <v>11</v>
      </c>
      <c r="M41" s="79">
        <v>10</v>
      </c>
      <c r="N41" s="79">
        <v>7</v>
      </c>
      <c r="O41" s="88">
        <v>3</v>
      </c>
      <c r="P41" s="89">
        <v>0</v>
      </c>
      <c r="Q41" s="90">
        <f>O41+P41</f>
        <v>3</v>
      </c>
      <c r="R41" s="80">
        <f>IFERROR(Q41/N41,"-")</f>
        <v>0.42857142857143</v>
      </c>
      <c r="S41" s="79">
        <v>0</v>
      </c>
      <c r="T41" s="79">
        <v>2</v>
      </c>
      <c r="U41" s="80">
        <f>IFERROR(T41/(Q41),"-")</f>
        <v>0.66666666666667</v>
      </c>
      <c r="V41" s="81"/>
      <c r="W41" s="82">
        <v>1</v>
      </c>
      <c r="X41" s="80">
        <f>IF(Q41=0,"-",W41/Q41)</f>
        <v>0.33333333333333</v>
      </c>
      <c r="Y41" s="181">
        <v>35000</v>
      </c>
      <c r="Z41" s="182">
        <f>IFERROR(Y41/Q41,"-")</f>
        <v>11666.666666667</v>
      </c>
      <c r="AA41" s="182">
        <f>IFERROR(Y41/W41,"-")</f>
        <v>35000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2</v>
      </c>
      <c r="BG41" s="110">
        <f>IF(Q41=0,"",IF(BF41=0,"",(BF41/Q41)))</f>
        <v>0.66666666666667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1</v>
      </c>
      <c r="BY41" s="124">
        <f>IF(Q41=0,"",IF(BX41=0,"",(BX41/Q41)))</f>
        <v>0.33333333333333</v>
      </c>
      <c r="BZ41" s="125">
        <v>1</v>
      </c>
      <c r="CA41" s="126">
        <f>IFERROR(BZ41/BX41,"-")</f>
        <v>1</v>
      </c>
      <c r="CB41" s="127">
        <v>35000</v>
      </c>
      <c r="CC41" s="128">
        <f>IFERROR(CB41/BX41,"-")</f>
        <v>35000</v>
      </c>
      <c r="CD41" s="129"/>
      <c r="CE41" s="129"/>
      <c r="CF41" s="129">
        <v>1</v>
      </c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35000</v>
      </c>
      <c r="CR41" s="138">
        <v>35000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4.9777777777778</v>
      </c>
      <c r="B42" s="184" t="s">
        <v>142</v>
      </c>
      <c r="C42" s="184" t="s">
        <v>58</v>
      </c>
      <c r="D42" s="184"/>
      <c r="E42" s="184" t="s">
        <v>99</v>
      </c>
      <c r="F42" s="184" t="s">
        <v>100</v>
      </c>
      <c r="G42" s="184" t="s">
        <v>61</v>
      </c>
      <c r="H42" s="87" t="s">
        <v>143</v>
      </c>
      <c r="I42" s="87" t="s">
        <v>85</v>
      </c>
      <c r="J42" s="186" t="s">
        <v>79</v>
      </c>
      <c r="K42" s="176">
        <v>90000</v>
      </c>
      <c r="L42" s="79">
        <v>23</v>
      </c>
      <c r="M42" s="79">
        <v>0</v>
      </c>
      <c r="N42" s="79">
        <v>41</v>
      </c>
      <c r="O42" s="88">
        <v>3</v>
      </c>
      <c r="P42" s="89">
        <v>0</v>
      </c>
      <c r="Q42" s="90">
        <f>O42+P42</f>
        <v>3</v>
      </c>
      <c r="R42" s="80">
        <f>IFERROR(Q42/N42,"-")</f>
        <v>0.073170731707317</v>
      </c>
      <c r="S42" s="79">
        <v>1</v>
      </c>
      <c r="T42" s="79">
        <v>0</v>
      </c>
      <c r="U42" s="80">
        <f>IFERROR(T42/(Q42),"-")</f>
        <v>0</v>
      </c>
      <c r="V42" s="81">
        <f>IFERROR(K42/SUM(Q42:Q43),"-")</f>
        <v>11250</v>
      </c>
      <c r="W42" s="82">
        <v>1</v>
      </c>
      <c r="X42" s="80">
        <f>IF(Q42=0,"-",W42/Q42)</f>
        <v>0.33333333333333</v>
      </c>
      <c r="Y42" s="181">
        <v>378000</v>
      </c>
      <c r="Z42" s="182">
        <f>IFERROR(Y42/Q42,"-")</f>
        <v>126000</v>
      </c>
      <c r="AA42" s="182">
        <f>IFERROR(Y42/W42,"-")</f>
        <v>378000</v>
      </c>
      <c r="AB42" s="176">
        <f>SUM(Y42:Y43)-SUM(K42:K43)</f>
        <v>358000</v>
      </c>
      <c r="AC42" s="83">
        <f>SUM(Y42:Y43)/SUM(K42:K43)</f>
        <v>4.9777777777778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0.33333333333333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0.33333333333333</v>
      </c>
      <c r="BZ42" s="125">
        <v>1</v>
      </c>
      <c r="CA42" s="126">
        <f>IFERROR(BZ42/BX42,"-")</f>
        <v>1</v>
      </c>
      <c r="CB42" s="127">
        <v>378000</v>
      </c>
      <c r="CC42" s="128">
        <f>IFERROR(CB42/BX42,"-")</f>
        <v>378000</v>
      </c>
      <c r="CD42" s="129"/>
      <c r="CE42" s="129"/>
      <c r="CF42" s="129">
        <v>1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378000</v>
      </c>
      <c r="CR42" s="138">
        <v>378000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/>
      <c r="B43" s="184" t="s">
        <v>144</v>
      </c>
      <c r="C43" s="184" t="s">
        <v>58</v>
      </c>
      <c r="D43" s="184"/>
      <c r="E43" s="184" t="s">
        <v>99</v>
      </c>
      <c r="F43" s="184" t="s">
        <v>100</v>
      </c>
      <c r="G43" s="184" t="s">
        <v>73</v>
      </c>
      <c r="H43" s="87"/>
      <c r="I43" s="87"/>
      <c r="J43" s="87"/>
      <c r="K43" s="176"/>
      <c r="L43" s="79">
        <v>83</v>
      </c>
      <c r="M43" s="79">
        <v>19</v>
      </c>
      <c r="N43" s="79">
        <v>6</v>
      </c>
      <c r="O43" s="88">
        <v>5</v>
      </c>
      <c r="P43" s="89">
        <v>0</v>
      </c>
      <c r="Q43" s="90">
        <f>O43+P43</f>
        <v>5</v>
      </c>
      <c r="R43" s="80">
        <f>IFERROR(Q43/N43,"-")</f>
        <v>0.83333333333333</v>
      </c>
      <c r="S43" s="79">
        <v>2</v>
      </c>
      <c r="T43" s="79">
        <v>1</v>
      </c>
      <c r="U43" s="80">
        <f>IFERROR(T43/(Q43),"-")</f>
        <v>0.2</v>
      </c>
      <c r="V43" s="81"/>
      <c r="W43" s="82">
        <v>2</v>
      </c>
      <c r="X43" s="80">
        <f>IF(Q43=0,"-",W43/Q43)</f>
        <v>0.4</v>
      </c>
      <c r="Y43" s="181">
        <v>70000</v>
      </c>
      <c r="Z43" s="182">
        <f>IFERROR(Y43/Q43,"-")</f>
        <v>14000</v>
      </c>
      <c r="AA43" s="182">
        <f>IFERROR(Y43/W43,"-")</f>
        <v>35000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4</v>
      </c>
      <c r="BP43" s="117">
        <f>IF(Q43=0,"",IF(BO43=0,"",(BO43/Q43)))</f>
        <v>0.8</v>
      </c>
      <c r="BQ43" s="118">
        <v>2</v>
      </c>
      <c r="BR43" s="119">
        <f>IFERROR(BQ43/BO43,"-")</f>
        <v>0.5</v>
      </c>
      <c r="BS43" s="120">
        <v>70000</v>
      </c>
      <c r="BT43" s="121">
        <f>IFERROR(BS43/BO43,"-")</f>
        <v>17500</v>
      </c>
      <c r="BU43" s="122">
        <v>1</v>
      </c>
      <c r="BV43" s="122"/>
      <c r="BW43" s="122">
        <v>1</v>
      </c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70000</v>
      </c>
      <c r="CR43" s="138">
        <v>69000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0.4</v>
      </c>
      <c r="B44" s="184" t="s">
        <v>145</v>
      </c>
      <c r="C44" s="184" t="s">
        <v>58</v>
      </c>
      <c r="D44" s="184"/>
      <c r="E44" s="184" t="s">
        <v>82</v>
      </c>
      <c r="F44" s="184" t="s">
        <v>83</v>
      </c>
      <c r="G44" s="184" t="s">
        <v>61</v>
      </c>
      <c r="H44" s="87" t="s">
        <v>66</v>
      </c>
      <c r="I44" s="87" t="s">
        <v>85</v>
      </c>
      <c r="J44" s="186" t="s">
        <v>146</v>
      </c>
      <c r="K44" s="176">
        <v>150000</v>
      </c>
      <c r="L44" s="79">
        <v>17</v>
      </c>
      <c r="M44" s="79">
        <v>0</v>
      </c>
      <c r="N44" s="79">
        <v>57</v>
      </c>
      <c r="O44" s="88">
        <v>8</v>
      </c>
      <c r="P44" s="89">
        <v>0</v>
      </c>
      <c r="Q44" s="90">
        <f>O44+P44</f>
        <v>8</v>
      </c>
      <c r="R44" s="80">
        <f>IFERROR(Q44/N44,"-")</f>
        <v>0.14035087719298</v>
      </c>
      <c r="S44" s="79">
        <v>1</v>
      </c>
      <c r="T44" s="79">
        <v>3</v>
      </c>
      <c r="U44" s="80">
        <f>IFERROR(T44/(Q44),"-")</f>
        <v>0.375</v>
      </c>
      <c r="V44" s="81">
        <f>IFERROR(K44/SUM(Q44:Q45),"-")</f>
        <v>13636.363636364</v>
      </c>
      <c r="W44" s="82">
        <v>1</v>
      </c>
      <c r="X44" s="80">
        <f>IF(Q44=0,"-",W44/Q44)</f>
        <v>0.125</v>
      </c>
      <c r="Y44" s="181">
        <v>60000</v>
      </c>
      <c r="Z44" s="182">
        <f>IFERROR(Y44/Q44,"-")</f>
        <v>7500</v>
      </c>
      <c r="AA44" s="182">
        <f>IFERROR(Y44/W44,"-")</f>
        <v>60000</v>
      </c>
      <c r="AB44" s="176">
        <f>SUM(Y44:Y45)-SUM(K44:K45)</f>
        <v>-90000</v>
      </c>
      <c r="AC44" s="83">
        <f>SUM(Y44:Y45)/SUM(K44:K45)</f>
        <v>0.4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4</v>
      </c>
      <c r="BG44" s="110">
        <f>IF(Q44=0,"",IF(BF44=0,"",(BF44/Q44)))</f>
        <v>0.5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3</v>
      </c>
      <c r="BP44" s="117">
        <f>IF(Q44=0,"",IF(BO44=0,"",(BO44/Q44)))</f>
        <v>0.375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0.125</v>
      </c>
      <c r="BZ44" s="125">
        <v>1</v>
      </c>
      <c r="CA44" s="126">
        <f>IFERROR(BZ44/BX44,"-")</f>
        <v>1</v>
      </c>
      <c r="CB44" s="127">
        <v>60000</v>
      </c>
      <c r="CC44" s="128">
        <f>IFERROR(CB44/BX44,"-")</f>
        <v>60000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60000</v>
      </c>
      <c r="CR44" s="138">
        <v>60000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147</v>
      </c>
      <c r="C45" s="184" t="s">
        <v>58</v>
      </c>
      <c r="D45" s="184"/>
      <c r="E45" s="184" t="s">
        <v>82</v>
      </c>
      <c r="F45" s="184" t="s">
        <v>83</v>
      </c>
      <c r="G45" s="184" t="s">
        <v>73</v>
      </c>
      <c r="H45" s="87"/>
      <c r="I45" s="87"/>
      <c r="J45" s="87"/>
      <c r="K45" s="176"/>
      <c r="L45" s="79">
        <v>22</v>
      </c>
      <c r="M45" s="79">
        <v>19</v>
      </c>
      <c r="N45" s="79">
        <v>2</v>
      </c>
      <c r="O45" s="88">
        <v>3</v>
      </c>
      <c r="P45" s="89">
        <v>0</v>
      </c>
      <c r="Q45" s="90">
        <f>O45+P45</f>
        <v>3</v>
      </c>
      <c r="R45" s="80">
        <f>IFERROR(Q45/N45,"-")</f>
        <v>1.5</v>
      </c>
      <c r="S45" s="79">
        <v>0</v>
      </c>
      <c r="T45" s="79">
        <v>1</v>
      </c>
      <c r="U45" s="80">
        <f>IFERROR(T45/(Q45),"-")</f>
        <v>0.33333333333333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3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0.076923076923077</v>
      </c>
      <c r="B46" s="184" t="s">
        <v>148</v>
      </c>
      <c r="C46" s="184" t="s">
        <v>58</v>
      </c>
      <c r="D46" s="184"/>
      <c r="E46" s="184" t="s">
        <v>82</v>
      </c>
      <c r="F46" s="184" t="s">
        <v>83</v>
      </c>
      <c r="G46" s="184" t="s">
        <v>61</v>
      </c>
      <c r="H46" s="87" t="s">
        <v>78</v>
      </c>
      <c r="I46" s="87" t="s">
        <v>85</v>
      </c>
      <c r="J46" s="185" t="s">
        <v>64</v>
      </c>
      <c r="K46" s="176">
        <v>130000</v>
      </c>
      <c r="L46" s="79">
        <v>9</v>
      </c>
      <c r="M46" s="79">
        <v>0</v>
      </c>
      <c r="N46" s="79">
        <v>39</v>
      </c>
      <c r="O46" s="88">
        <v>3</v>
      </c>
      <c r="P46" s="89">
        <v>0</v>
      </c>
      <c r="Q46" s="90">
        <f>O46+P46</f>
        <v>3</v>
      </c>
      <c r="R46" s="80">
        <f>IFERROR(Q46/N46,"-")</f>
        <v>0.076923076923077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16250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-120000</v>
      </c>
      <c r="AC46" s="83">
        <f>SUM(Y46:Y47)/SUM(K46:K47)</f>
        <v>0.076923076923077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0.33333333333333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2</v>
      </c>
      <c r="BY46" s="124">
        <f>IF(Q46=0,"",IF(BX46=0,"",(BX46/Q46)))</f>
        <v>0.66666666666667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149</v>
      </c>
      <c r="C47" s="184" t="s">
        <v>58</v>
      </c>
      <c r="D47" s="184"/>
      <c r="E47" s="184" t="s">
        <v>82</v>
      </c>
      <c r="F47" s="184" t="s">
        <v>83</v>
      </c>
      <c r="G47" s="184" t="s">
        <v>73</v>
      </c>
      <c r="H47" s="87"/>
      <c r="I47" s="87"/>
      <c r="J47" s="87"/>
      <c r="K47" s="176"/>
      <c r="L47" s="79">
        <v>14</v>
      </c>
      <c r="M47" s="79">
        <v>12</v>
      </c>
      <c r="N47" s="79">
        <v>3</v>
      </c>
      <c r="O47" s="88">
        <v>5</v>
      </c>
      <c r="P47" s="89">
        <v>0</v>
      </c>
      <c r="Q47" s="90">
        <f>O47+P47</f>
        <v>5</v>
      </c>
      <c r="R47" s="80">
        <f>IFERROR(Q47/N47,"-")</f>
        <v>1.6666666666667</v>
      </c>
      <c r="S47" s="79">
        <v>0</v>
      </c>
      <c r="T47" s="79">
        <v>2</v>
      </c>
      <c r="U47" s="80">
        <f>IFERROR(T47/(Q47),"-")</f>
        <v>0.4</v>
      </c>
      <c r="V47" s="81"/>
      <c r="W47" s="82">
        <v>2</v>
      </c>
      <c r="X47" s="80">
        <f>IF(Q47=0,"-",W47/Q47)</f>
        <v>0.4</v>
      </c>
      <c r="Y47" s="181">
        <v>10000</v>
      </c>
      <c r="Z47" s="182">
        <f>IFERROR(Y47/Q47,"-")</f>
        <v>2000</v>
      </c>
      <c r="AA47" s="182">
        <f>IFERROR(Y47/W47,"-")</f>
        <v>5000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3</v>
      </c>
      <c r="BP47" s="117">
        <f>IF(Q47=0,"",IF(BO47=0,"",(BO47/Q47)))</f>
        <v>0.6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0.2</v>
      </c>
      <c r="BZ47" s="125">
        <v>1</v>
      </c>
      <c r="CA47" s="126">
        <f>IFERROR(BZ47/BX47,"-")</f>
        <v>1</v>
      </c>
      <c r="CB47" s="127">
        <v>6000</v>
      </c>
      <c r="CC47" s="128">
        <f>IFERROR(CB47/BX47,"-")</f>
        <v>6000</v>
      </c>
      <c r="CD47" s="129"/>
      <c r="CE47" s="129">
        <v>1</v>
      </c>
      <c r="CF47" s="129"/>
      <c r="CG47" s="130">
        <v>1</v>
      </c>
      <c r="CH47" s="131">
        <f>IF(Q47=0,"",IF(CG47=0,"",(CG47/Q47)))</f>
        <v>0.2</v>
      </c>
      <c r="CI47" s="132">
        <v>1</v>
      </c>
      <c r="CJ47" s="133">
        <f>IFERROR(CI47/CG47,"-")</f>
        <v>1</v>
      </c>
      <c r="CK47" s="134">
        <v>4000</v>
      </c>
      <c r="CL47" s="135">
        <f>IFERROR(CK47/CG47,"-")</f>
        <v>4000</v>
      </c>
      <c r="CM47" s="136">
        <v>1</v>
      </c>
      <c r="CN47" s="136"/>
      <c r="CO47" s="136"/>
      <c r="CP47" s="137">
        <v>2</v>
      </c>
      <c r="CQ47" s="138">
        <v>10000</v>
      </c>
      <c r="CR47" s="138">
        <v>6000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0.038461538461538</v>
      </c>
      <c r="B48" s="184" t="s">
        <v>150</v>
      </c>
      <c r="C48" s="184" t="s">
        <v>58</v>
      </c>
      <c r="D48" s="184"/>
      <c r="E48" s="184" t="s">
        <v>103</v>
      </c>
      <c r="F48" s="184" t="s">
        <v>77</v>
      </c>
      <c r="G48" s="184" t="s">
        <v>61</v>
      </c>
      <c r="H48" s="87" t="s">
        <v>151</v>
      </c>
      <c r="I48" s="87" t="s">
        <v>85</v>
      </c>
      <c r="J48" s="185" t="s">
        <v>64</v>
      </c>
      <c r="K48" s="176">
        <v>130000</v>
      </c>
      <c r="L48" s="79">
        <v>11</v>
      </c>
      <c r="M48" s="79">
        <v>0</v>
      </c>
      <c r="N48" s="79">
        <v>33</v>
      </c>
      <c r="O48" s="88">
        <v>4</v>
      </c>
      <c r="P48" s="89">
        <v>0</v>
      </c>
      <c r="Q48" s="90">
        <f>O48+P48</f>
        <v>4</v>
      </c>
      <c r="R48" s="80">
        <f>IFERROR(Q48/N48,"-")</f>
        <v>0.12121212121212</v>
      </c>
      <c r="S48" s="79">
        <v>0</v>
      </c>
      <c r="T48" s="79">
        <v>2</v>
      </c>
      <c r="U48" s="80">
        <f>IFERROR(T48/(Q48),"-")</f>
        <v>0.5</v>
      </c>
      <c r="V48" s="81">
        <f>IFERROR(K48/SUM(Q48:Q49),"-")</f>
        <v>32500</v>
      </c>
      <c r="W48" s="82">
        <v>1</v>
      </c>
      <c r="X48" s="80">
        <f>IF(Q48=0,"-",W48/Q48)</f>
        <v>0.25</v>
      </c>
      <c r="Y48" s="181">
        <v>5000</v>
      </c>
      <c r="Z48" s="182">
        <f>IFERROR(Y48/Q48,"-")</f>
        <v>1250</v>
      </c>
      <c r="AA48" s="182">
        <f>IFERROR(Y48/W48,"-")</f>
        <v>5000</v>
      </c>
      <c r="AB48" s="176">
        <f>SUM(Y48:Y49)-SUM(K48:K49)</f>
        <v>-125000</v>
      </c>
      <c r="AC48" s="83">
        <f>SUM(Y48:Y49)/SUM(K48:K49)</f>
        <v>0.038461538461538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2</v>
      </c>
      <c r="AX48" s="104">
        <f>IF(Q48=0,"",IF(AW48=0,"",(AW48/Q48)))</f>
        <v>0.5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0.5</v>
      </c>
      <c r="BQ48" s="118">
        <v>1</v>
      </c>
      <c r="BR48" s="119">
        <f>IFERROR(BQ48/BO48,"-")</f>
        <v>0.5</v>
      </c>
      <c r="BS48" s="120">
        <v>5000</v>
      </c>
      <c r="BT48" s="121">
        <f>IFERROR(BS48/BO48,"-")</f>
        <v>2500</v>
      </c>
      <c r="BU48" s="122">
        <v>1</v>
      </c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5000</v>
      </c>
      <c r="CR48" s="138">
        <v>5000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152</v>
      </c>
      <c r="C49" s="184" t="s">
        <v>58</v>
      </c>
      <c r="D49" s="184"/>
      <c r="E49" s="184" t="s">
        <v>103</v>
      </c>
      <c r="F49" s="184" t="s">
        <v>77</v>
      </c>
      <c r="G49" s="184" t="s">
        <v>73</v>
      </c>
      <c r="H49" s="87"/>
      <c r="I49" s="87"/>
      <c r="J49" s="87"/>
      <c r="K49" s="176"/>
      <c r="L49" s="79">
        <v>14</v>
      </c>
      <c r="M49" s="79">
        <v>13</v>
      </c>
      <c r="N49" s="79">
        <v>2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0.18461538461538</v>
      </c>
      <c r="B50" s="184" t="s">
        <v>153</v>
      </c>
      <c r="C50" s="184" t="s">
        <v>58</v>
      </c>
      <c r="D50" s="184"/>
      <c r="E50" s="184" t="s">
        <v>89</v>
      </c>
      <c r="F50" s="184" t="s">
        <v>90</v>
      </c>
      <c r="G50" s="184" t="s">
        <v>61</v>
      </c>
      <c r="H50" s="87" t="s">
        <v>151</v>
      </c>
      <c r="I50" s="87" t="s">
        <v>85</v>
      </c>
      <c r="J50" s="186" t="s">
        <v>154</v>
      </c>
      <c r="K50" s="176">
        <v>130000</v>
      </c>
      <c r="L50" s="79">
        <v>9</v>
      </c>
      <c r="M50" s="79">
        <v>0</v>
      </c>
      <c r="N50" s="79">
        <v>16</v>
      </c>
      <c r="O50" s="88">
        <v>1</v>
      </c>
      <c r="P50" s="89">
        <v>0</v>
      </c>
      <c r="Q50" s="90">
        <f>O50+P50</f>
        <v>1</v>
      </c>
      <c r="R50" s="80">
        <f>IFERROR(Q50/N50,"-")</f>
        <v>0.0625</v>
      </c>
      <c r="S50" s="79">
        <v>0</v>
      </c>
      <c r="T50" s="79">
        <v>1</v>
      </c>
      <c r="U50" s="80">
        <f>IFERROR(T50/(Q50),"-")</f>
        <v>1</v>
      </c>
      <c r="V50" s="81">
        <f>IFERROR(K50/SUM(Q50:Q51),"-")</f>
        <v>21666.666666667</v>
      </c>
      <c r="W50" s="82">
        <v>1</v>
      </c>
      <c r="X50" s="80">
        <f>IF(Q50=0,"-",W50/Q50)</f>
        <v>1</v>
      </c>
      <c r="Y50" s="181">
        <v>13000</v>
      </c>
      <c r="Z50" s="182">
        <f>IFERROR(Y50/Q50,"-")</f>
        <v>13000</v>
      </c>
      <c r="AA50" s="182">
        <f>IFERROR(Y50/W50,"-")</f>
        <v>13000</v>
      </c>
      <c r="AB50" s="176">
        <f>SUM(Y50:Y51)-SUM(K50:K51)</f>
        <v>-106000</v>
      </c>
      <c r="AC50" s="83">
        <f>SUM(Y50:Y51)/SUM(K50:K51)</f>
        <v>0.18461538461538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>
        <v>1</v>
      </c>
      <c r="BY50" s="124">
        <f>IF(Q50=0,"",IF(BX50=0,"",(BX50/Q50)))</f>
        <v>1</v>
      </c>
      <c r="BZ50" s="125">
        <v>1</v>
      </c>
      <c r="CA50" s="126">
        <f>IFERROR(BZ50/BX50,"-")</f>
        <v>1</v>
      </c>
      <c r="CB50" s="127">
        <v>13000</v>
      </c>
      <c r="CC50" s="128">
        <f>IFERROR(CB50/BX50,"-")</f>
        <v>13000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13000</v>
      </c>
      <c r="CR50" s="138">
        <v>13000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155</v>
      </c>
      <c r="C51" s="184" t="s">
        <v>58</v>
      </c>
      <c r="D51" s="184"/>
      <c r="E51" s="184" t="s">
        <v>89</v>
      </c>
      <c r="F51" s="184" t="s">
        <v>90</v>
      </c>
      <c r="G51" s="184" t="s">
        <v>73</v>
      </c>
      <c r="H51" s="87"/>
      <c r="I51" s="87"/>
      <c r="J51" s="87"/>
      <c r="K51" s="176"/>
      <c r="L51" s="79">
        <v>33</v>
      </c>
      <c r="M51" s="79">
        <v>19</v>
      </c>
      <c r="N51" s="79">
        <v>0</v>
      </c>
      <c r="O51" s="88">
        <v>5</v>
      </c>
      <c r="P51" s="89">
        <v>0</v>
      </c>
      <c r="Q51" s="90">
        <f>O51+P51</f>
        <v>5</v>
      </c>
      <c r="R51" s="80" t="str">
        <f>IFERROR(Q51/N51,"-")</f>
        <v>-</v>
      </c>
      <c r="S51" s="79">
        <v>0</v>
      </c>
      <c r="T51" s="79">
        <v>2</v>
      </c>
      <c r="U51" s="80">
        <f>IFERROR(T51/(Q51),"-")</f>
        <v>0.4</v>
      </c>
      <c r="V51" s="81"/>
      <c r="W51" s="82">
        <v>1</v>
      </c>
      <c r="X51" s="80">
        <f>IF(Q51=0,"-",W51/Q51)</f>
        <v>0.2</v>
      </c>
      <c r="Y51" s="181">
        <v>11000</v>
      </c>
      <c r="Z51" s="182">
        <f>IFERROR(Y51/Q51,"-")</f>
        <v>2200</v>
      </c>
      <c r="AA51" s="182">
        <f>IFERROR(Y51/W51,"-")</f>
        <v>11000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0.4</v>
      </c>
      <c r="BZ51" s="125">
        <v>1</v>
      </c>
      <c r="CA51" s="126">
        <f>IFERROR(BZ51/BX51,"-")</f>
        <v>0.5</v>
      </c>
      <c r="CB51" s="127">
        <v>3000</v>
      </c>
      <c r="CC51" s="128">
        <f>IFERROR(CB51/BX51,"-")</f>
        <v>1500</v>
      </c>
      <c r="CD51" s="129">
        <v>1</v>
      </c>
      <c r="CE51" s="129"/>
      <c r="CF51" s="129"/>
      <c r="CG51" s="130">
        <v>1</v>
      </c>
      <c r="CH51" s="131">
        <f>IF(Q51=0,"",IF(CG51=0,"",(CG51/Q51)))</f>
        <v>0.2</v>
      </c>
      <c r="CI51" s="132">
        <v>1</v>
      </c>
      <c r="CJ51" s="133">
        <f>IFERROR(CI51/CG51,"-")</f>
        <v>1</v>
      </c>
      <c r="CK51" s="134">
        <v>8000</v>
      </c>
      <c r="CL51" s="135">
        <f>IFERROR(CK51/CG51,"-")</f>
        <v>8000</v>
      </c>
      <c r="CM51" s="136"/>
      <c r="CN51" s="136">
        <v>1</v>
      </c>
      <c r="CO51" s="136"/>
      <c r="CP51" s="137">
        <v>1</v>
      </c>
      <c r="CQ51" s="138">
        <v>11000</v>
      </c>
      <c r="CR51" s="138">
        <v>8000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156</v>
      </c>
      <c r="C52" s="184" t="s">
        <v>58</v>
      </c>
      <c r="D52" s="184"/>
      <c r="E52" s="184" t="s">
        <v>89</v>
      </c>
      <c r="F52" s="184" t="s">
        <v>90</v>
      </c>
      <c r="G52" s="184" t="s">
        <v>61</v>
      </c>
      <c r="H52" s="87" t="s">
        <v>157</v>
      </c>
      <c r="I52" s="87" t="s">
        <v>63</v>
      </c>
      <c r="J52" s="87" t="s">
        <v>158</v>
      </c>
      <c r="K52" s="176">
        <v>120000</v>
      </c>
      <c r="L52" s="79">
        <v>16</v>
      </c>
      <c r="M52" s="79">
        <v>0</v>
      </c>
      <c r="N52" s="79">
        <v>50</v>
      </c>
      <c r="O52" s="88">
        <v>3</v>
      </c>
      <c r="P52" s="89">
        <v>0</v>
      </c>
      <c r="Q52" s="90">
        <f>O52+P52</f>
        <v>3</v>
      </c>
      <c r="R52" s="80">
        <f>IFERROR(Q52/N52,"-")</f>
        <v>0.06</v>
      </c>
      <c r="S52" s="79">
        <v>0</v>
      </c>
      <c r="T52" s="79">
        <v>1</v>
      </c>
      <c r="U52" s="80">
        <f>IFERROR(T52/(Q52),"-")</f>
        <v>0.33333333333333</v>
      </c>
      <c r="V52" s="81">
        <f>IFERROR(K52/SUM(Q52:Q53),"-")</f>
        <v>20000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-120000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3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159</v>
      </c>
      <c r="C53" s="184" t="s">
        <v>58</v>
      </c>
      <c r="D53" s="184"/>
      <c r="E53" s="184" t="s">
        <v>89</v>
      </c>
      <c r="F53" s="184" t="s">
        <v>90</v>
      </c>
      <c r="G53" s="184" t="s">
        <v>73</v>
      </c>
      <c r="H53" s="87"/>
      <c r="I53" s="87"/>
      <c r="J53" s="87"/>
      <c r="K53" s="176"/>
      <c r="L53" s="79">
        <v>31</v>
      </c>
      <c r="M53" s="79">
        <v>23</v>
      </c>
      <c r="N53" s="79">
        <v>5</v>
      </c>
      <c r="O53" s="88">
        <v>3</v>
      </c>
      <c r="P53" s="89">
        <v>0</v>
      </c>
      <c r="Q53" s="90">
        <f>O53+P53</f>
        <v>3</v>
      </c>
      <c r="R53" s="80">
        <f>IFERROR(Q53/N53,"-")</f>
        <v>0.6</v>
      </c>
      <c r="S53" s="79">
        <v>0</v>
      </c>
      <c r="T53" s="79">
        <v>1</v>
      </c>
      <c r="U53" s="80">
        <f>IFERROR(T53/(Q53),"-")</f>
        <v>0.33333333333333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>
        <v>1</v>
      </c>
      <c r="AF53" s="92">
        <f>IF(Q53=0,"",IF(AE53=0,"",(AE53/Q53)))</f>
        <v>0.33333333333333</v>
      </c>
      <c r="AG53" s="91"/>
      <c r="AH53" s="93">
        <f>IFERROR(AG53/AE53,"-")</f>
        <v>0</v>
      </c>
      <c r="AI53" s="94"/>
      <c r="AJ53" s="95">
        <f>IFERROR(AI53/AE53,"-")</f>
        <v>0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2</v>
      </c>
      <c r="BY53" s="124">
        <f>IF(Q53=0,"",IF(BX53=0,"",(BX53/Q53)))</f>
        <v>0.66666666666667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</v>
      </c>
      <c r="B54" s="184" t="s">
        <v>160</v>
      </c>
      <c r="C54" s="184" t="s">
        <v>58</v>
      </c>
      <c r="D54" s="184"/>
      <c r="E54" s="184" t="s">
        <v>99</v>
      </c>
      <c r="F54" s="184" t="s">
        <v>100</v>
      </c>
      <c r="G54" s="184" t="s">
        <v>61</v>
      </c>
      <c r="H54" s="87" t="s">
        <v>157</v>
      </c>
      <c r="I54" s="87" t="s">
        <v>63</v>
      </c>
      <c r="J54" s="186" t="s">
        <v>146</v>
      </c>
      <c r="K54" s="176">
        <v>120000</v>
      </c>
      <c r="L54" s="79">
        <v>16</v>
      </c>
      <c r="M54" s="79">
        <v>0</v>
      </c>
      <c r="N54" s="79">
        <v>49</v>
      </c>
      <c r="O54" s="88">
        <v>5</v>
      </c>
      <c r="P54" s="89">
        <v>0</v>
      </c>
      <c r="Q54" s="90">
        <f>O54+P54</f>
        <v>5</v>
      </c>
      <c r="R54" s="80">
        <f>IFERROR(Q54/N54,"-")</f>
        <v>0.10204081632653</v>
      </c>
      <c r="S54" s="79">
        <v>0</v>
      </c>
      <c r="T54" s="79">
        <v>0</v>
      </c>
      <c r="U54" s="80">
        <f>IFERROR(T54/(Q54),"-")</f>
        <v>0</v>
      </c>
      <c r="V54" s="81">
        <f>IFERROR(K54/SUM(Q54:Q55),"-")</f>
        <v>12000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-120000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1</v>
      </c>
      <c r="AO54" s="98">
        <f>IF(Q54=0,"",IF(AN54=0,"",(AN54/Q54)))</f>
        <v>0.2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2</v>
      </c>
      <c r="BG54" s="110">
        <f>IF(Q54=0,"",IF(BF54=0,"",(BF54/Q54)))</f>
        <v>0.4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1</v>
      </c>
      <c r="BP54" s="117">
        <f>IF(Q54=0,"",IF(BO54=0,"",(BO54/Q54)))</f>
        <v>0.2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0.2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161</v>
      </c>
      <c r="C55" s="184" t="s">
        <v>58</v>
      </c>
      <c r="D55" s="184"/>
      <c r="E55" s="184" t="s">
        <v>99</v>
      </c>
      <c r="F55" s="184" t="s">
        <v>100</v>
      </c>
      <c r="G55" s="184" t="s">
        <v>73</v>
      </c>
      <c r="H55" s="87"/>
      <c r="I55" s="87"/>
      <c r="J55" s="87"/>
      <c r="K55" s="176"/>
      <c r="L55" s="79">
        <v>22</v>
      </c>
      <c r="M55" s="79">
        <v>19</v>
      </c>
      <c r="N55" s="79">
        <v>5</v>
      </c>
      <c r="O55" s="88">
        <v>5</v>
      </c>
      <c r="P55" s="89">
        <v>0</v>
      </c>
      <c r="Q55" s="90">
        <f>O55+P55</f>
        <v>5</v>
      </c>
      <c r="R55" s="80">
        <f>IFERROR(Q55/N55,"-")</f>
        <v>1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>
        <v>1</v>
      </c>
      <c r="AF55" s="92">
        <f>IF(Q55=0,"",IF(AE55=0,"",(AE55/Q55)))</f>
        <v>0.2</v>
      </c>
      <c r="AG55" s="91"/>
      <c r="AH55" s="93">
        <f>IFERROR(AG55/AE55,"-")</f>
        <v>0</v>
      </c>
      <c r="AI55" s="94"/>
      <c r="AJ55" s="95">
        <f>IFERROR(AI55/AE55,"-")</f>
        <v>0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1</v>
      </c>
      <c r="BP55" s="117">
        <f>IF(Q55=0,"",IF(BO55=0,"",(BO55/Q55)))</f>
        <v>0.2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>
        <v>2</v>
      </c>
      <c r="CH55" s="131">
        <f>IF(Q55=0,"",IF(CG55=0,"",(CG55/Q55)))</f>
        <v>0.4</v>
      </c>
      <c r="CI55" s="132"/>
      <c r="CJ55" s="133">
        <f>IFERROR(CI55/CG55,"-")</f>
        <v>0</v>
      </c>
      <c r="CK55" s="134"/>
      <c r="CL55" s="135">
        <f>IFERROR(CK55/CG55,"-")</f>
        <v>0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0.0375</v>
      </c>
      <c r="B56" s="184" t="s">
        <v>162</v>
      </c>
      <c r="C56" s="184" t="s">
        <v>58</v>
      </c>
      <c r="D56" s="184"/>
      <c r="E56" s="184" t="s">
        <v>99</v>
      </c>
      <c r="F56" s="184" t="s">
        <v>100</v>
      </c>
      <c r="G56" s="184" t="s">
        <v>61</v>
      </c>
      <c r="H56" s="87" t="s">
        <v>163</v>
      </c>
      <c r="I56" s="87" t="s">
        <v>85</v>
      </c>
      <c r="J56" s="185" t="s">
        <v>96</v>
      </c>
      <c r="K56" s="176">
        <v>80000</v>
      </c>
      <c r="L56" s="79">
        <v>2</v>
      </c>
      <c r="M56" s="79">
        <v>0</v>
      </c>
      <c r="N56" s="79">
        <v>16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>
        <f>IFERROR(K56/SUM(Q56:Q57),"-")</f>
        <v>20000</v>
      </c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>
        <f>SUM(Y56:Y57)-SUM(K56:K57)</f>
        <v>-77000</v>
      </c>
      <c r="AC56" s="83">
        <f>SUM(Y56:Y57)/SUM(K56:K57)</f>
        <v>0.0375</v>
      </c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164</v>
      </c>
      <c r="C57" s="184" t="s">
        <v>58</v>
      </c>
      <c r="D57" s="184"/>
      <c r="E57" s="184" t="s">
        <v>99</v>
      </c>
      <c r="F57" s="184" t="s">
        <v>100</v>
      </c>
      <c r="G57" s="184" t="s">
        <v>73</v>
      </c>
      <c r="H57" s="87"/>
      <c r="I57" s="87"/>
      <c r="J57" s="87"/>
      <c r="K57" s="176"/>
      <c r="L57" s="79">
        <v>12</v>
      </c>
      <c r="M57" s="79">
        <v>11</v>
      </c>
      <c r="N57" s="79">
        <v>4</v>
      </c>
      <c r="O57" s="88">
        <v>4</v>
      </c>
      <c r="P57" s="89">
        <v>0</v>
      </c>
      <c r="Q57" s="90">
        <f>O57+P57</f>
        <v>4</v>
      </c>
      <c r="R57" s="80">
        <f>IFERROR(Q57/N57,"-")</f>
        <v>1</v>
      </c>
      <c r="S57" s="79">
        <v>1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0.25</v>
      </c>
      <c r="Y57" s="181">
        <v>3000</v>
      </c>
      <c r="Z57" s="182">
        <f>IFERROR(Y57/Q57,"-")</f>
        <v>750</v>
      </c>
      <c r="AA57" s="182">
        <f>IFERROR(Y57/W57,"-")</f>
        <v>3000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0.25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1</v>
      </c>
      <c r="BP57" s="117">
        <f>IF(Q57=0,"",IF(BO57=0,"",(BO57/Q57)))</f>
        <v>0.25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2</v>
      </c>
      <c r="BY57" s="124">
        <f>IF(Q57=0,"",IF(BX57=0,"",(BX57/Q57)))</f>
        <v>0.5</v>
      </c>
      <c r="BZ57" s="125">
        <v>1</v>
      </c>
      <c r="CA57" s="126">
        <f>IFERROR(BZ57/BX57,"-")</f>
        <v>0.5</v>
      </c>
      <c r="CB57" s="127">
        <v>3000</v>
      </c>
      <c r="CC57" s="128">
        <f>IFERROR(CB57/BX57,"-")</f>
        <v>1500</v>
      </c>
      <c r="CD57" s="129">
        <v>1</v>
      </c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3000</v>
      </c>
      <c r="CR57" s="138">
        <v>3000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1.2875</v>
      </c>
      <c r="B58" s="184" t="s">
        <v>165</v>
      </c>
      <c r="C58" s="184" t="s">
        <v>58</v>
      </c>
      <c r="D58" s="184"/>
      <c r="E58" s="184" t="s">
        <v>89</v>
      </c>
      <c r="F58" s="184" t="s">
        <v>90</v>
      </c>
      <c r="G58" s="184" t="s">
        <v>61</v>
      </c>
      <c r="H58" s="87" t="s">
        <v>163</v>
      </c>
      <c r="I58" s="87" t="s">
        <v>85</v>
      </c>
      <c r="J58" s="186" t="s">
        <v>154</v>
      </c>
      <c r="K58" s="176">
        <v>80000</v>
      </c>
      <c r="L58" s="79">
        <v>4</v>
      </c>
      <c r="M58" s="79">
        <v>0</v>
      </c>
      <c r="N58" s="79">
        <v>18</v>
      </c>
      <c r="O58" s="88">
        <v>1</v>
      </c>
      <c r="P58" s="89">
        <v>0</v>
      </c>
      <c r="Q58" s="90">
        <f>O58+P58</f>
        <v>1</v>
      </c>
      <c r="R58" s="80">
        <f>IFERROR(Q58/N58,"-")</f>
        <v>0.055555555555556</v>
      </c>
      <c r="S58" s="79">
        <v>0</v>
      </c>
      <c r="T58" s="79">
        <v>1</v>
      </c>
      <c r="U58" s="80">
        <f>IFERROR(T58/(Q58),"-")</f>
        <v>1</v>
      </c>
      <c r="V58" s="81">
        <f>IFERROR(K58/SUM(Q58:Q59),"-")</f>
        <v>26666.666666667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23000</v>
      </c>
      <c r="AC58" s="83">
        <f>SUM(Y58:Y59)/SUM(K58:K59)</f>
        <v>1.2875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1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166</v>
      </c>
      <c r="C59" s="184" t="s">
        <v>58</v>
      </c>
      <c r="D59" s="184"/>
      <c r="E59" s="184" t="s">
        <v>89</v>
      </c>
      <c r="F59" s="184" t="s">
        <v>90</v>
      </c>
      <c r="G59" s="184" t="s">
        <v>73</v>
      </c>
      <c r="H59" s="87"/>
      <c r="I59" s="87"/>
      <c r="J59" s="87"/>
      <c r="K59" s="176"/>
      <c r="L59" s="79">
        <v>3</v>
      </c>
      <c r="M59" s="79">
        <v>3</v>
      </c>
      <c r="N59" s="79">
        <v>2</v>
      </c>
      <c r="O59" s="88">
        <v>2</v>
      </c>
      <c r="P59" s="89">
        <v>0</v>
      </c>
      <c r="Q59" s="90">
        <f>O59+P59</f>
        <v>2</v>
      </c>
      <c r="R59" s="80">
        <f>IFERROR(Q59/N59,"-")</f>
        <v>1</v>
      </c>
      <c r="S59" s="79">
        <v>1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0.5</v>
      </c>
      <c r="Y59" s="181">
        <v>103000</v>
      </c>
      <c r="Z59" s="182">
        <f>IFERROR(Y59/Q59,"-")</f>
        <v>51500</v>
      </c>
      <c r="AA59" s="182">
        <f>IFERROR(Y59/W59,"-")</f>
        <v>103000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>
        <v>1</v>
      </c>
      <c r="AX59" s="104">
        <f>IF(Q59=0,"",IF(AW59=0,"",(AW59/Q59)))</f>
        <v>0.5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0.5</v>
      </c>
      <c r="BQ59" s="118">
        <v>1</v>
      </c>
      <c r="BR59" s="119">
        <f>IFERROR(BQ59/BO59,"-")</f>
        <v>1</v>
      </c>
      <c r="BS59" s="120">
        <v>103000</v>
      </c>
      <c r="BT59" s="121">
        <f>IFERROR(BS59/BO59,"-")</f>
        <v>103000</v>
      </c>
      <c r="BU59" s="122"/>
      <c r="BV59" s="122"/>
      <c r="BW59" s="122">
        <v>1</v>
      </c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103000</v>
      </c>
      <c r="CR59" s="138">
        <v>103000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0.6</v>
      </c>
      <c r="B60" s="184" t="s">
        <v>167</v>
      </c>
      <c r="C60" s="184" t="s">
        <v>58</v>
      </c>
      <c r="D60" s="184"/>
      <c r="E60" s="184" t="s">
        <v>168</v>
      </c>
      <c r="F60" s="184" t="s">
        <v>60</v>
      </c>
      <c r="G60" s="184" t="s">
        <v>61</v>
      </c>
      <c r="H60" s="87" t="s">
        <v>169</v>
      </c>
      <c r="I60" s="87" t="s">
        <v>170</v>
      </c>
      <c r="J60" s="87" t="s">
        <v>171</v>
      </c>
      <c r="K60" s="176">
        <v>50000</v>
      </c>
      <c r="L60" s="79">
        <v>28</v>
      </c>
      <c r="M60" s="79">
        <v>0</v>
      </c>
      <c r="N60" s="79">
        <v>105</v>
      </c>
      <c r="O60" s="88">
        <v>16</v>
      </c>
      <c r="P60" s="89">
        <v>0</v>
      </c>
      <c r="Q60" s="90">
        <f>O60+P60</f>
        <v>16</v>
      </c>
      <c r="R60" s="80">
        <f>IFERROR(Q60/N60,"-")</f>
        <v>0.15238095238095</v>
      </c>
      <c r="S60" s="79">
        <v>1</v>
      </c>
      <c r="T60" s="79">
        <v>4</v>
      </c>
      <c r="U60" s="80">
        <f>IFERROR(T60/(Q60),"-")</f>
        <v>0.25</v>
      </c>
      <c r="V60" s="81">
        <f>IFERROR(K60/SUM(Q60:Q61),"-")</f>
        <v>2500</v>
      </c>
      <c r="W60" s="82">
        <v>4</v>
      </c>
      <c r="X60" s="80">
        <f>IF(Q60=0,"-",W60/Q60)</f>
        <v>0.25</v>
      </c>
      <c r="Y60" s="181">
        <v>30000</v>
      </c>
      <c r="Z60" s="182">
        <f>IFERROR(Y60/Q60,"-")</f>
        <v>1875</v>
      </c>
      <c r="AA60" s="182">
        <f>IFERROR(Y60/W60,"-")</f>
        <v>7500</v>
      </c>
      <c r="AB60" s="176">
        <f>SUM(Y60:Y61)-SUM(K60:K61)</f>
        <v>-20000</v>
      </c>
      <c r="AC60" s="83">
        <f>SUM(Y60:Y61)/SUM(K60:K61)</f>
        <v>0.6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>
        <v>1</v>
      </c>
      <c r="AX60" s="104">
        <f>IF(Q60=0,"",IF(AW60=0,"",(AW60/Q60)))</f>
        <v>0.0625</v>
      </c>
      <c r="AY60" s="103"/>
      <c r="AZ60" s="105">
        <f>IFERROR(AY60/AW60,"-")</f>
        <v>0</v>
      </c>
      <c r="BA60" s="106"/>
      <c r="BB60" s="107">
        <f>IFERROR(BA60/AW60,"-")</f>
        <v>0</v>
      </c>
      <c r="BC60" s="108"/>
      <c r="BD60" s="108"/>
      <c r="BE60" s="108"/>
      <c r="BF60" s="109">
        <v>5</v>
      </c>
      <c r="BG60" s="110">
        <f>IF(Q60=0,"",IF(BF60=0,"",(BF60/Q60)))</f>
        <v>0.3125</v>
      </c>
      <c r="BH60" s="109">
        <v>1</v>
      </c>
      <c r="BI60" s="111">
        <f>IFERROR(BH60/BF60,"-")</f>
        <v>0.2</v>
      </c>
      <c r="BJ60" s="112">
        <v>5000</v>
      </c>
      <c r="BK60" s="113">
        <f>IFERROR(BJ60/BF60,"-")</f>
        <v>1000</v>
      </c>
      <c r="BL60" s="114">
        <v>1</v>
      </c>
      <c r="BM60" s="114"/>
      <c r="BN60" s="114"/>
      <c r="BO60" s="116">
        <v>5</v>
      </c>
      <c r="BP60" s="117">
        <f>IF(Q60=0,"",IF(BO60=0,"",(BO60/Q60)))</f>
        <v>0.3125</v>
      </c>
      <c r="BQ60" s="118">
        <v>3</v>
      </c>
      <c r="BR60" s="119">
        <f>IFERROR(BQ60/BO60,"-")</f>
        <v>0.6</v>
      </c>
      <c r="BS60" s="120">
        <v>25000</v>
      </c>
      <c r="BT60" s="121">
        <f>IFERROR(BS60/BO60,"-")</f>
        <v>5000</v>
      </c>
      <c r="BU60" s="122">
        <v>2</v>
      </c>
      <c r="BV60" s="122"/>
      <c r="BW60" s="122">
        <v>1</v>
      </c>
      <c r="BX60" s="123">
        <v>5</v>
      </c>
      <c r="BY60" s="124">
        <f>IF(Q60=0,"",IF(BX60=0,"",(BX60/Q60)))</f>
        <v>0.3125</v>
      </c>
      <c r="BZ60" s="125">
        <v>1</v>
      </c>
      <c r="CA60" s="126">
        <f>IFERROR(BZ60/BX60,"-")</f>
        <v>0.2</v>
      </c>
      <c r="CB60" s="127">
        <v>1000</v>
      </c>
      <c r="CC60" s="128">
        <f>IFERROR(CB60/BX60,"-")</f>
        <v>200</v>
      </c>
      <c r="CD60" s="129">
        <v>1</v>
      </c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4</v>
      </c>
      <c r="CQ60" s="138">
        <v>30000</v>
      </c>
      <c r="CR60" s="138">
        <v>15000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172</v>
      </c>
      <c r="C61" s="184" t="s">
        <v>58</v>
      </c>
      <c r="D61" s="184"/>
      <c r="E61" s="184" t="s">
        <v>168</v>
      </c>
      <c r="F61" s="184" t="s">
        <v>60</v>
      </c>
      <c r="G61" s="184" t="s">
        <v>73</v>
      </c>
      <c r="H61" s="87"/>
      <c r="I61" s="87"/>
      <c r="J61" s="87"/>
      <c r="K61" s="176"/>
      <c r="L61" s="79">
        <v>31</v>
      </c>
      <c r="M61" s="79">
        <v>23</v>
      </c>
      <c r="N61" s="79">
        <v>4</v>
      </c>
      <c r="O61" s="88">
        <v>4</v>
      </c>
      <c r="P61" s="89">
        <v>0</v>
      </c>
      <c r="Q61" s="90">
        <f>O61+P61</f>
        <v>4</v>
      </c>
      <c r="R61" s="80">
        <f>IFERROR(Q61/N61,"-")</f>
        <v>1</v>
      </c>
      <c r="S61" s="79">
        <v>1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0.25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3</v>
      </c>
      <c r="BY61" s="124">
        <f>IF(Q61=0,"",IF(BX61=0,"",(BX61/Q61)))</f>
        <v>0.75</v>
      </c>
      <c r="BZ61" s="125">
        <v>1</v>
      </c>
      <c r="CA61" s="126">
        <f>IFERROR(BZ61/BX61,"-")</f>
        <v>0.33333333333333</v>
      </c>
      <c r="CB61" s="127">
        <v>493000</v>
      </c>
      <c r="CC61" s="128">
        <f>IFERROR(CB61/BX61,"-")</f>
        <v>164333.33333333</v>
      </c>
      <c r="CD61" s="129"/>
      <c r="CE61" s="129"/>
      <c r="CF61" s="129">
        <v>1</v>
      </c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>
        <v>493000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0.5</v>
      </c>
      <c r="B62" s="184" t="s">
        <v>173</v>
      </c>
      <c r="C62" s="184" t="s">
        <v>58</v>
      </c>
      <c r="D62" s="184"/>
      <c r="E62" s="184" t="s">
        <v>168</v>
      </c>
      <c r="F62" s="184" t="s">
        <v>174</v>
      </c>
      <c r="G62" s="184" t="s">
        <v>61</v>
      </c>
      <c r="H62" s="87" t="s">
        <v>169</v>
      </c>
      <c r="I62" s="87" t="s">
        <v>170</v>
      </c>
      <c r="J62" s="87" t="s">
        <v>86</v>
      </c>
      <c r="K62" s="176">
        <v>50000</v>
      </c>
      <c r="L62" s="79">
        <v>7</v>
      </c>
      <c r="M62" s="79">
        <v>0</v>
      </c>
      <c r="N62" s="79">
        <v>34</v>
      </c>
      <c r="O62" s="88">
        <v>5</v>
      </c>
      <c r="P62" s="89">
        <v>0</v>
      </c>
      <c r="Q62" s="90">
        <f>O62+P62</f>
        <v>5</v>
      </c>
      <c r="R62" s="80">
        <f>IFERROR(Q62/N62,"-")</f>
        <v>0.14705882352941</v>
      </c>
      <c r="S62" s="79">
        <v>0</v>
      </c>
      <c r="T62" s="79">
        <v>4</v>
      </c>
      <c r="U62" s="80">
        <f>IFERROR(T62/(Q62),"-")</f>
        <v>0.8</v>
      </c>
      <c r="V62" s="81">
        <f>IFERROR(K62/SUM(Q62:Q63),"-")</f>
        <v>5555.5555555556</v>
      </c>
      <c r="W62" s="82">
        <v>2</v>
      </c>
      <c r="X62" s="80">
        <f>IF(Q62=0,"-",W62/Q62)</f>
        <v>0.4</v>
      </c>
      <c r="Y62" s="181">
        <v>25000</v>
      </c>
      <c r="Z62" s="182">
        <f>IFERROR(Y62/Q62,"-")</f>
        <v>5000</v>
      </c>
      <c r="AA62" s="182">
        <f>IFERROR(Y62/W62,"-")</f>
        <v>12500</v>
      </c>
      <c r="AB62" s="176">
        <f>SUM(Y62:Y63)-SUM(K62:K63)</f>
        <v>-25000</v>
      </c>
      <c r="AC62" s="83">
        <f>SUM(Y62:Y63)/SUM(K62:K63)</f>
        <v>0.5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0.2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1</v>
      </c>
      <c r="BP62" s="117">
        <f>IF(Q62=0,"",IF(BO62=0,"",(BO62/Q62)))</f>
        <v>0.2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3</v>
      </c>
      <c r="BY62" s="124">
        <f>IF(Q62=0,"",IF(BX62=0,"",(BX62/Q62)))</f>
        <v>0.6</v>
      </c>
      <c r="BZ62" s="125">
        <v>2</v>
      </c>
      <c r="CA62" s="126">
        <f>IFERROR(BZ62/BX62,"-")</f>
        <v>0.66666666666667</v>
      </c>
      <c r="CB62" s="127">
        <v>25000</v>
      </c>
      <c r="CC62" s="128">
        <f>IFERROR(CB62/BX62,"-")</f>
        <v>8333.3333333333</v>
      </c>
      <c r="CD62" s="129"/>
      <c r="CE62" s="129">
        <v>1</v>
      </c>
      <c r="CF62" s="129">
        <v>1</v>
      </c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2</v>
      </c>
      <c r="CQ62" s="138">
        <v>25000</v>
      </c>
      <c r="CR62" s="138">
        <v>18000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175</v>
      </c>
      <c r="C63" s="184" t="s">
        <v>58</v>
      </c>
      <c r="D63" s="184"/>
      <c r="E63" s="184" t="s">
        <v>168</v>
      </c>
      <c r="F63" s="184" t="s">
        <v>174</v>
      </c>
      <c r="G63" s="184" t="s">
        <v>73</v>
      </c>
      <c r="H63" s="87"/>
      <c r="I63" s="87"/>
      <c r="J63" s="87"/>
      <c r="K63" s="176"/>
      <c r="L63" s="79">
        <v>16</v>
      </c>
      <c r="M63" s="79">
        <v>12</v>
      </c>
      <c r="N63" s="79">
        <v>2</v>
      </c>
      <c r="O63" s="88">
        <v>4</v>
      </c>
      <c r="P63" s="89">
        <v>0</v>
      </c>
      <c r="Q63" s="90">
        <f>O63+P63</f>
        <v>4</v>
      </c>
      <c r="R63" s="80">
        <f>IFERROR(Q63/N63,"-")</f>
        <v>2</v>
      </c>
      <c r="S63" s="79">
        <v>0</v>
      </c>
      <c r="T63" s="79">
        <v>1</v>
      </c>
      <c r="U63" s="80">
        <f>IFERROR(T63/(Q63),"-")</f>
        <v>0.25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0.25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2</v>
      </c>
      <c r="BY63" s="124">
        <f>IF(Q63=0,"",IF(BX63=0,"",(BX63/Q63)))</f>
        <v>0.5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>
        <v>1</v>
      </c>
      <c r="CH63" s="131">
        <f>IF(Q63=0,"",IF(CG63=0,"",(CG63/Q63)))</f>
        <v>0.25</v>
      </c>
      <c r="CI63" s="132"/>
      <c r="CJ63" s="133">
        <f>IFERROR(CI63/CG63,"-")</f>
        <v>0</v>
      </c>
      <c r="CK63" s="134"/>
      <c r="CL63" s="135">
        <f>IFERROR(CK63/CG63,"-")</f>
        <v>0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2.66</v>
      </c>
      <c r="B64" s="184" t="s">
        <v>176</v>
      </c>
      <c r="C64" s="184" t="s">
        <v>58</v>
      </c>
      <c r="D64" s="184"/>
      <c r="E64" s="184" t="s">
        <v>177</v>
      </c>
      <c r="F64" s="184" t="s">
        <v>109</v>
      </c>
      <c r="G64" s="184" t="s">
        <v>61</v>
      </c>
      <c r="H64" s="87" t="s">
        <v>157</v>
      </c>
      <c r="I64" s="87" t="s">
        <v>178</v>
      </c>
      <c r="J64" s="185" t="s">
        <v>179</v>
      </c>
      <c r="K64" s="176">
        <v>100000</v>
      </c>
      <c r="L64" s="79">
        <v>8</v>
      </c>
      <c r="M64" s="79">
        <v>0</v>
      </c>
      <c r="N64" s="79">
        <v>43</v>
      </c>
      <c r="O64" s="88">
        <v>1</v>
      </c>
      <c r="P64" s="89">
        <v>0</v>
      </c>
      <c r="Q64" s="90">
        <f>O64+P64</f>
        <v>1</v>
      </c>
      <c r="R64" s="80">
        <f>IFERROR(Q64/N64,"-")</f>
        <v>0.023255813953488</v>
      </c>
      <c r="S64" s="79">
        <v>0</v>
      </c>
      <c r="T64" s="79">
        <v>0</v>
      </c>
      <c r="U64" s="80">
        <f>IFERROR(T64/(Q64),"-")</f>
        <v>0</v>
      </c>
      <c r="V64" s="81">
        <f>IFERROR(K64/SUM(Q64:Q68),"-")</f>
        <v>7692.3076923077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SUM(Y64:Y68)-SUM(K64:K68)</f>
        <v>166000</v>
      </c>
      <c r="AC64" s="83">
        <f>SUM(Y64:Y68)/SUM(K64:K68)</f>
        <v>2.66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1</v>
      </c>
      <c r="BP64" s="117">
        <f>IF(Q64=0,"",IF(BO64=0,"",(BO64/Q64)))</f>
        <v>1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180</v>
      </c>
      <c r="C65" s="184" t="s">
        <v>58</v>
      </c>
      <c r="D65" s="184"/>
      <c r="E65" s="184" t="s">
        <v>177</v>
      </c>
      <c r="F65" s="184" t="s">
        <v>114</v>
      </c>
      <c r="G65" s="184" t="s">
        <v>61</v>
      </c>
      <c r="H65" s="87" t="s">
        <v>157</v>
      </c>
      <c r="I65" s="87" t="s">
        <v>178</v>
      </c>
      <c r="J65" s="186" t="s">
        <v>146</v>
      </c>
      <c r="K65" s="176"/>
      <c r="L65" s="79">
        <v>1</v>
      </c>
      <c r="M65" s="79">
        <v>0</v>
      </c>
      <c r="N65" s="79">
        <v>30</v>
      </c>
      <c r="O65" s="88">
        <v>0</v>
      </c>
      <c r="P65" s="89">
        <v>0</v>
      </c>
      <c r="Q65" s="90">
        <f>O65+P65</f>
        <v>0</v>
      </c>
      <c r="R65" s="80">
        <f>IFERROR(Q65/N65,"-")</f>
        <v>0</v>
      </c>
      <c r="S65" s="79">
        <v>0</v>
      </c>
      <c r="T65" s="79">
        <v>0</v>
      </c>
      <c r="U65" s="80" t="str">
        <f>IFERROR(T65/(Q65),"-")</f>
        <v>-</v>
      </c>
      <c r="V65" s="81"/>
      <c r="W65" s="82">
        <v>0</v>
      </c>
      <c r="X65" s="80" t="str">
        <f>IF(Q65=0,"-",W65/Q65)</f>
        <v>-</v>
      </c>
      <c r="Y65" s="181">
        <v>0</v>
      </c>
      <c r="Z65" s="182" t="str">
        <f>IFERROR(Y65/Q65,"-")</f>
        <v>-</v>
      </c>
      <c r="AA65" s="182" t="str">
        <f>IFERROR(Y65/W65,"-")</f>
        <v>-</v>
      </c>
      <c r="AB65" s="176"/>
      <c r="AC65" s="83"/>
      <c r="AD65" s="77"/>
      <c r="AE65" s="91"/>
      <c r="AF65" s="92" t="str">
        <f>IF(Q65=0,"",IF(AE65=0,"",(AE65/Q65)))</f>
        <v/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 t="str">
        <f>IF(Q65=0,"",IF(AN65=0,"",(AN65/Q65)))</f>
        <v/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 t="str">
        <f>IF(Q65=0,"",IF(AW65=0,"",(AW65/Q65)))</f>
        <v/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 t="str">
        <f>IF(Q65=0,"",IF(BF65=0,"",(BF65/Q65)))</f>
        <v/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 t="str">
        <f>IF(Q65=0,"",IF(BO65=0,"",(BO65/Q65)))</f>
        <v/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/>
      <c r="BY65" s="124" t="str">
        <f>IF(Q65=0,"",IF(BX65=0,"",(BX65/Q65)))</f>
        <v/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 t="str">
        <f>IF(Q65=0,"",IF(CG65=0,"",(CG65/Q65)))</f>
        <v/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181</v>
      </c>
      <c r="C66" s="184" t="s">
        <v>58</v>
      </c>
      <c r="D66" s="184"/>
      <c r="E66" s="184" t="s">
        <v>177</v>
      </c>
      <c r="F66" s="184" t="s">
        <v>117</v>
      </c>
      <c r="G66" s="184" t="s">
        <v>61</v>
      </c>
      <c r="H66" s="87" t="s">
        <v>157</v>
      </c>
      <c r="I66" s="87" t="s">
        <v>178</v>
      </c>
      <c r="J66" s="185" t="s">
        <v>64</v>
      </c>
      <c r="K66" s="176"/>
      <c r="L66" s="79">
        <v>9</v>
      </c>
      <c r="M66" s="79">
        <v>0</v>
      </c>
      <c r="N66" s="79">
        <v>31</v>
      </c>
      <c r="O66" s="88">
        <v>4</v>
      </c>
      <c r="P66" s="89">
        <v>0</v>
      </c>
      <c r="Q66" s="90">
        <f>O66+P66</f>
        <v>4</v>
      </c>
      <c r="R66" s="80">
        <f>IFERROR(Q66/N66,"-")</f>
        <v>0.12903225806452</v>
      </c>
      <c r="S66" s="79">
        <v>1</v>
      </c>
      <c r="T66" s="79">
        <v>2</v>
      </c>
      <c r="U66" s="80">
        <f>IFERROR(T66/(Q66),"-")</f>
        <v>0.5</v>
      </c>
      <c r="V66" s="81"/>
      <c r="W66" s="82">
        <v>1</v>
      </c>
      <c r="X66" s="80">
        <f>IF(Q66=0,"-",W66/Q66)</f>
        <v>0.25</v>
      </c>
      <c r="Y66" s="181">
        <v>19000</v>
      </c>
      <c r="Z66" s="182">
        <f>IFERROR(Y66/Q66,"-")</f>
        <v>4750</v>
      </c>
      <c r="AA66" s="182">
        <f>IFERROR(Y66/W66,"-")</f>
        <v>19000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3</v>
      </c>
      <c r="BP66" s="117">
        <f>IF(Q66=0,"",IF(BO66=0,"",(BO66/Q66)))</f>
        <v>0.75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1</v>
      </c>
      <c r="BY66" s="124">
        <f>IF(Q66=0,"",IF(BX66=0,"",(BX66/Q66)))</f>
        <v>0.25</v>
      </c>
      <c r="BZ66" s="125">
        <v>1</v>
      </c>
      <c r="CA66" s="126">
        <f>IFERROR(BZ66/BX66,"-")</f>
        <v>1</v>
      </c>
      <c r="CB66" s="127">
        <v>19000</v>
      </c>
      <c r="CC66" s="128">
        <f>IFERROR(CB66/BX66,"-")</f>
        <v>19000</v>
      </c>
      <c r="CD66" s="129"/>
      <c r="CE66" s="129"/>
      <c r="CF66" s="129">
        <v>1</v>
      </c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19000</v>
      </c>
      <c r="CR66" s="138">
        <v>19000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182</v>
      </c>
      <c r="C67" s="184" t="s">
        <v>58</v>
      </c>
      <c r="D67" s="184"/>
      <c r="E67" s="184" t="s">
        <v>177</v>
      </c>
      <c r="F67" s="184" t="s">
        <v>120</v>
      </c>
      <c r="G67" s="184" t="s">
        <v>61</v>
      </c>
      <c r="H67" s="87" t="s">
        <v>157</v>
      </c>
      <c r="I67" s="87" t="s">
        <v>178</v>
      </c>
      <c r="J67" s="186" t="s">
        <v>154</v>
      </c>
      <c r="K67" s="176"/>
      <c r="L67" s="79">
        <v>8</v>
      </c>
      <c r="M67" s="79">
        <v>0</v>
      </c>
      <c r="N67" s="79">
        <v>51</v>
      </c>
      <c r="O67" s="88">
        <v>0</v>
      </c>
      <c r="P67" s="89">
        <v>0</v>
      </c>
      <c r="Q67" s="90">
        <f>O67+P67</f>
        <v>0</v>
      </c>
      <c r="R67" s="80">
        <f>IFERROR(Q67/N67,"-")</f>
        <v>0</v>
      </c>
      <c r="S67" s="79">
        <v>0</v>
      </c>
      <c r="T67" s="79">
        <v>0</v>
      </c>
      <c r="U67" s="80" t="str">
        <f>IFERROR(T67/(Q67),"-")</f>
        <v>-</v>
      </c>
      <c r="V67" s="81"/>
      <c r="W67" s="82">
        <v>0</v>
      </c>
      <c r="X67" s="80" t="str">
        <f>IF(Q67=0,"-",W67/Q67)</f>
        <v>-</v>
      </c>
      <c r="Y67" s="181">
        <v>0</v>
      </c>
      <c r="Z67" s="182" t="str">
        <f>IFERROR(Y67/Q67,"-")</f>
        <v>-</v>
      </c>
      <c r="AA67" s="182" t="str">
        <f>IFERROR(Y67/W67,"-")</f>
        <v>-</v>
      </c>
      <c r="AB67" s="176"/>
      <c r="AC67" s="83"/>
      <c r="AD67" s="77"/>
      <c r="AE67" s="91"/>
      <c r="AF67" s="92" t="str">
        <f>IF(Q67=0,"",IF(AE67=0,"",(AE67/Q67)))</f>
        <v/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 t="str">
        <f>IF(Q67=0,"",IF(AN67=0,"",(AN67/Q67)))</f>
        <v/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 t="str">
        <f>IF(Q67=0,"",IF(AW67=0,"",(AW67/Q67)))</f>
        <v/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 t="str">
        <f>IF(Q67=0,"",IF(BF67=0,"",(BF67/Q67)))</f>
        <v/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 t="str">
        <f>IF(Q67=0,"",IF(BO67=0,"",(BO67/Q67)))</f>
        <v/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/>
      <c r="BY67" s="124" t="str">
        <f>IF(Q67=0,"",IF(BX67=0,"",(BX67/Q67)))</f>
        <v/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 t="str">
        <f>IF(Q67=0,"",IF(CG67=0,"",(CG67/Q67)))</f>
        <v/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183</v>
      </c>
      <c r="C68" s="184" t="s">
        <v>58</v>
      </c>
      <c r="D68" s="184"/>
      <c r="E68" s="184" t="s">
        <v>72</v>
      </c>
      <c r="F68" s="184" t="s">
        <v>72</v>
      </c>
      <c r="G68" s="184" t="s">
        <v>73</v>
      </c>
      <c r="H68" s="87" t="s">
        <v>184</v>
      </c>
      <c r="I68" s="87"/>
      <c r="J68" s="87"/>
      <c r="K68" s="176"/>
      <c r="L68" s="79">
        <v>40</v>
      </c>
      <c r="M68" s="79">
        <v>30</v>
      </c>
      <c r="N68" s="79">
        <v>4</v>
      </c>
      <c r="O68" s="88">
        <v>8</v>
      </c>
      <c r="P68" s="89">
        <v>0</v>
      </c>
      <c r="Q68" s="90">
        <f>O68+P68</f>
        <v>8</v>
      </c>
      <c r="R68" s="80">
        <f>IFERROR(Q68/N68,"-")</f>
        <v>2</v>
      </c>
      <c r="S68" s="79">
        <v>2</v>
      </c>
      <c r="T68" s="79">
        <v>1</v>
      </c>
      <c r="U68" s="80">
        <f>IFERROR(T68/(Q68),"-")</f>
        <v>0.125</v>
      </c>
      <c r="V68" s="81"/>
      <c r="W68" s="82">
        <v>1</v>
      </c>
      <c r="X68" s="80">
        <f>IF(Q68=0,"-",W68/Q68)</f>
        <v>0.125</v>
      </c>
      <c r="Y68" s="181">
        <v>247000</v>
      </c>
      <c r="Z68" s="182">
        <f>IFERROR(Y68/Q68,"-")</f>
        <v>30875</v>
      </c>
      <c r="AA68" s="182">
        <f>IFERROR(Y68/W68,"-")</f>
        <v>247000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6</v>
      </c>
      <c r="BP68" s="117">
        <f>IF(Q68=0,"",IF(BO68=0,"",(BO68/Q68)))</f>
        <v>0.75</v>
      </c>
      <c r="BQ68" s="118">
        <v>2</v>
      </c>
      <c r="BR68" s="119">
        <f>IFERROR(BQ68/BO68,"-")</f>
        <v>0.33333333333333</v>
      </c>
      <c r="BS68" s="120">
        <v>264000</v>
      </c>
      <c r="BT68" s="121">
        <f>IFERROR(BS68/BO68,"-")</f>
        <v>44000</v>
      </c>
      <c r="BU68" s="122"/>
      <c r="BV68" s="122"/>
      <c r="BW68" s="122">
        <v>2</v>
      </c>
      <c r="BX68" s="123">
        <v>1</v>
      </c>
      <c r="BY68" s="124">
        <f>IF(Q68=0,"",IF(BX68=0,"",(BX68/Q68)))</f>
        <v>0.125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>
        <v>1</v>
      </c>
      <c r="CH68" s="131">
        <f>IF(Q68=0,"",IF(CG68=0,"",(CG68/Q68)))</f>
        <v>0.125</v>
      </c>
      <c r="CI68" s="132"/>
      <c r="CJ68" s="133">
        <f>IFERROR(CI68/CG68,"-")</f>
        <v>0</v>
      </c>
      <c r="CK68" s="134"/>
      <c r="CL68" s="135">
        <f>IFERROR(CK68/CG68,"-")</f>
        <v>0</v>
      </c>
      <c r="CM68" s="136"/>
      <c r="CN68" s="136"/>
      <c r="CO68" s="136"/>
      <c r="CP68" s="137">
        <v>1</v>
      </c>
      <c r="CQ68" s="138">
        <v>247000</v>
      </c>
      <c r="CR68" s="138">
        <v>224000</v>
      </c>
      <c r="CS68" s="138"/>
      <c r="CT68" s="139" t="str">
        <f>IF(AND(CR68=0,CS68=0),"",IF(AND(CR68&lt;=100000,CS68&lt;=100000),"",IF(CR68/CQ68&gt;0.7,"男高",IF(CS68/CQ68&gt;0.7,"女高",""))))</f>
        <v>男高</v>
      </c>
    </row>
    <row r="69" spans="1:99">
      <c r="A69" s="78">
        <f>AC69</f>
        <v>1.35</v>
      </c>
      <c r="B69" s="184" t="s">
        <v>185</v>
      </c>
      <c r="C69" s="184" t="s">
        <v>58</v>
      </c>
      <c r="D69" s="184"/>
      <c r="E69" s="184"/>
      <c r="F69" s="184"/>
      <c r="G69" s="184" t="s">
        <v>61</v>
      </c>
      <c r="H69" s="87" t="s">
        <v>186</v>
      </c>
      <c r="I69" s="87" t="s">
        <v>187</v>
      </c>
      <c r="J69" s="87" t="s">
        <v>188</v>
      </c>
      <c r="K69" s="176">
        <v>80000</v>
      </c>
      <c r="L69" s="79">
        <v>14</v>
      </c>
      <c r="M69" s="79">
        <v>0</v>
      </c>
      <c r="N69" s="79">
        <v>101</v>
      </c>
      <c r="O69" s="88">
        <v>5</v>
      </c>
      <c r="P69" s="89">
        <v>0</v>
      </c>
      <c r="Q69" s="90">
        <f>O69+P69</f>
        <v>5</v>
      </c>
      <c r="R69" s="80">
        <f>IFERROR(Q69/N69,"-")</f>
        <v>0.04950495049505</v>
      </c>
      <c r="S69" s="79">
        <v>1</v>
      </c>
      <c r="T69" s="79">
        <v>2</v>
      </c>
      <c r="U69" s="80">
        <f>IFERROR(T69/(Q69),"-")</f>
        <v>0.4</v>
      </c>
      <c r="V69" s="81">
        <f>IFERROR(K69/SUM(Q69:Q70),"-")</f>
        <v>6666.6666666667</v>
      </c>
      <c r="W69" s="82">
        <v>1</v>
      </c>
      <c r="X69" s="80">
        <f>IF(Q69=0,"-",W69/Q69)</f>
        <v>0.2</v>
      </c>
      <c r="Y69" s="181">
        <v>35000</v>
      </c>
      <c r="Z69" s="182">
        <f>IFERROR(Y69/Q69,"-")</f>
        <v>7000</v>
      </c>
      <c r="AA69" s="182">
        <f>IFERROR(Y69/W69,"-")</f>
        <v>35000</v>
      </c>
      <c r="AB69" s="176">
        <f>SUM(Y69:Y70)-SUM(K69:K70)</f>
        <v>28000</v>
      </c>
      <c r="AC69" s="83">
        <f>SUM(Y69:Y70)/SUM(K69:K70)</f>
        <v>1.35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3</v>
      </c>
      <c r="BP69" s="117">
        <f>IF(Q69=0,"",IF(BO69=0,"",(BO69/Q69)))</f>
        <v>0.6</v>
      </c>
      <c r="BQ69" s="118">
        <v>1</v>
      </c>
      <c r="BR69" s="119">
        <f>IFERROR(BQ69/BO69,"-")</f>
        <v>0.33333333333333</v>
      </c>
      <c r="BS69" s="120">
        <v>35000</v>
      </c>
      <c r="BT69" s="121">
        <f>IFERROR(BS69/BO69,"-")</f>
        <v>11666.666666667</v>
      </c>
      <c r="BU69" s="122"/>
      <c r="BV69" s="122"/>
      <c r="BW69" s="122">
        <v>1</v>
      </c>
      <c r="BX69" s="123">
        <v>1</v>
      </c>
      <c r="BY69" s="124">
        <f>IF(Q69=0,"",IF(BX69=0,"",(BX69/Q69)))</f>
        <v>0.2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>
        <v>1</v>
      </c>
      <c r="CH69" s="131">
        <f>IF(Q69=0,"",IF(CG69=0,"",(CG69/Q69)))</f>
        <v>0.2</v>
      </c>
      <c r="CI69" s="132"/>
      <c r="CJ69" s="133">
        <f>IFERROR(CI69/CG69,"-")</f>
        <v>0</v>
      </c>
      <c r="CK69" s="134"/>
      <c r="CL69" s="135">
        <f>IFERROR(CK69/CG69,"-")</f>
        <v>0</v>
      </c>
      <c r="CM69" s="136"/>
      <c r="CN69" s="136"/>
      <c r="CO69" s="136"/>
      <c r="CP69" s="137">
        <v>1</v>
      </c>
      <c r="CQ69" s="138">
        <v>35000</v>
      </c>
      <c r="CR69" s="138">
        <v>35000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189</v>
      </c>
      <c r="C70" s="184" t="s">
        <v>58</v>
      </c>
      <c r="D70" s="184"/>
      <c r="E70" s="184"/>
      <c r="F70" s="184"/>
      <c r="G70" s="184" t="s">
        <v>73</v>
      </c>
      <c r="H70" s="87"/>
      <c r="I70" s="87"/>
      <c r="J70" s="87"/>
      <c r="K70" s="176"/>
      <c r="L70" s="79">
        <v>19</v>
      </c>
      <c r="M70" s="79">
        <v>14</v>
      </c>
      <c r="N70" s="79">
        <v>8</v>
      </c>
      <c r="O70" s="88">
        <v>7</v>
      </c>
      <c r="P70" s="89">
        <v>0</v>
      </c>
      <c r="Q70" s="90">
        <f>O70+P70</f>
        <v>7</v>
      </c>
      <c r="R70" s="80">
        <f>IFERROR(Q70/N70,"-")</f>
        <v>0.875</v>
      </c>
      <c r="S70" s="79">
        <v>0</v>
      </c>
      <c r="T70" s="79">
        <v>6</v>
      </c>
      <c r="U70" s="80">
        <f>IFERROR(T70/(Q70),"-")</f>
        <v>0.85714285714286</v>
      </c>
      <c r="V70" s="81"/>
      <c r="W70" s="82">
        <v>2</v>
      </c>
      <c r="X70" s="80">
        <f>IF(Q70=0,"-",W70/Q70)</f>
        <v>0.28571428571429</v>
      </c>
      <c r="Y70" s="181">
        <v>73000</v>
      </c>
      <c r="Z70" s="182">
        <f>IFERROR(Y70/Q70,"-")</f>
        <v>10428.571428571</v>
      </c>
      <c r="AA70" s="182">
        <f>IFERROR(Y70/W70,"-")</f>
        <v>36500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5</v>
      </c>
      <c r="BY70" s="124">
        <f>IF(Q70=0,"",IF(BX70=0,"",(BX70/Q70)))</f>
        <v>0.71428571428571</v>
      </c>
      <c r="BZ70" s="125">
        <v>1</v>
      </c>
      <c r="CA70" s="126">
        <f>IFERROR(BZ70/BX70,"-")</f>
        <v>0.2</v>
      </c>
      <c r="CB70" s="127">
        <v>3000</v>
      </c>
      <c r="CC70" s="128">
        <f>IFERROR(CB70/BX70,"-")</f>
        <v>600</v>
      </c>
      <c r="CD70" s="129">
        <v>1</v>
      </c>
      <c r="CE70" s="129"/>
      <c r="CF70" s="129"/>
      <c r="CG70" s="130">
        <v>2</v>
      </c>
      <c r="CH70" s="131">
        <f>IF(Q70=0,"",IF(CG70=0,"",(CG70/Q70)))</f>
        <v>0.28571428571429</v>
      </c>
      <c r="CI70" s="132">
        <v>1</v>
      </c>
      <c r="CJ70" s="133">
        <f>IFERROR(CI70/CG70,"-")</f>
        <v>0.5</v>
      </c>
      <c r="CK70" s="134">
        <v>70000</v>
      </c>
      <c r="CL70" s="135">
        <f>IFERROR(CK70/CG70,"-")</f>
        <v>35000</v>
      </c>
      <c r="CM70" s="136"/>
      <c r="CN70" s="136"/>
      <c r="CO70" s="136">
        <v>1</v>
      </c>
      <c r="CP70" s="137">
        <v>2</v>
      </c>
      <c r="CQ70" s="138">
        <v>73000</v>
      </c>
      <c r="CR70" s="138">
        <v>70000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5.1423076923077</v>
      </c>
      <c r="B71" s="184" t="s">
        <v>190</v>
      </c>
      <c r="C71" s="184" t="s">
        <v>58</v>
      </c>
      <c r="D71" s="184"/>
      <c r="E71" s="184" t="s">
        <v>59</v>
      </c>
      <c r="F71" s="184" t="s">
        <v>60</v>
      </c>
      <c r="G71" s="184" t="s">
        <v>61</v>
      </c>
      <c r="H71" s="87" t="s">
        <v>191</v>
      </c>
      <c r="I71" s="87" t="s">
        <v>85</v>
      </c>
      <c r="J71" s="87"/>
      <c r="K71" s="176">
        <v>260000</v>
      </c>
      <c r="L71" s="79">
        <v>10</v>
      </c>
      <c r="M71" s="79">
        <v>0</v>
      </c>
      <c r="N71" s="79">
        <v>50</v>
      </c>
      <c r="O71" s="88">
        <v>6</v>
      </c>
      <c r="P71" s="89">
        <v>0</v>
      </c>
      <c r="Q71" s="90">
        <f>O71+P71</f>
        <v>6</v>
      </c>
      <c r="R71" s="80">
        <f>IFERROR(Q71/N71,"-")</f>
        <v>0.12</v>
      </c>
      <c r="S71" s="79">
        <v>1</v>
      </c>
      <c r="T71" s="79">
        <v>3</v>
      </c>
      <c r="U71" s="80">
        <f>IFERROR(T71/(Q71),"-")</f>
        <v>0.5</v>
      </c>
      <c r="V71" s="81">
        <f>IFERROR(K71/SUM(Q71:Q72),"-")</f>
        <v>17333.333333333</v>
      </c>
      <c r="W71" s="82">
        <v>1</v>
      </c>
      <c r="X71" s="80">
        <f>IF(Q71=0,"-",W71/Q71)</f>
        <v>0.16666666666667</v>
      </c>
      <c r="Y71" s="181">
        <v>45000</v>
      </c>
      <c r="Z71" s="182">
        <f>IFERROR(Y71/Q71,"-")</f>
        <v>7500</v>
      </c>
      <c r="AA71" s="182">
        <f>IFERROR(Y71/W71,"-")</f>
        <v>45000</v>
      </c>
      <c r="AB71" s="176">
        <f>SUM(Y71:Y72)-SUM(K71:K72)</f>
        <v>1077000</v>
      </c>
      <c r="AC71" s="83">
        <f>SUM(Y71:Y72)/SUM(K71:K72)</f>
        <v>5.1423076923077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>
        <v>1</v>
      </c>
      <c r="AX71" s="104">
        <f>IF(Q71=0,"",IF(AW71=0,"",(AW71/Q71)))</f>
        <v>0.16666666666667</v>
      </c>
      <c r="AY71" s="103"/>
      <c r="AZ71" s="105">
        <f>IFERROR(AY71/AW71,"-")</f>
        <v>0</v>
      </c>
      <c r="BA71" s="106"/>
      <c r="BB71" s="107">
        <f>IFERROR(BA71/AW71,"-")</f>
        <v>0</v>
      </c>
      <c r="BC71" s="108"/>
      <c r="BD71" s="108"/>
      <c r="BE71" s="108"/>
      <c r="BF71" s="109">
        <v>2</v>
      </c>
      <c r="BG71" s="110">
        <f>IF(Q71=0,"",IF(BF71=0,"",(BF71/Q71)))</f>
        <v>0.33333333333333</v>
      </c>
      <c r="BH71" s="109"/>
      <c r="BI71" s="111">
        <f>IFERROR(BH71/BF71,"-")</f>
        <v>0</v>
      </c>
      <c r="BJ71" s="112"/>
      <c r="BK71" s="113">
        <f>IFERROR(BJ71/BF71,"-")</f>
        <v>0</v>
      </c>
      <c r="BL71" s="114"/>
      <c r="BM71" s="114"/>
      <c r="BN71" s="114"/>
      <c r="BO71" s="116">
        <v>3</v>
      </c>
      <c r="BP71" s="117">
        <f>IF(Q71=0,"",IF(BO71=0,"",(BO71/Q71)))</f>
        <v>0.5</v>
      </c>
      <c r="BQ71" s="118">
        <v>1</v>
      </c>
      <c r="BR71" s="119">
        <f>IFERROR(BQ71/BO71,"-")</f>
        <v>0.33333333333333</v>
      </c>
      <c r="BS71" s="120">
        <v>45000</v>
      </c>
      <c r="BT71" s="121">
        <f>IFERROR(BS71/BO71,"-")</f>
        <v>15000</v>
      </c>
      <c r="BU71" s="122"/>
      <c r="BV71" s="122"/>
      <c r="BW71" s="122">
        <v>1</v>
      </c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45000</v>
      </c>
      <c r="CR71" s="138">
        <v>45000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192</v>
      </c>
      <c r="C72" s="184" t="s">
        <v>58</v>
      </c>
      <c r="D72" s="184"/>
      <c r="E72" s="184" t="s">
        <v>59</v>
      </c>
      <c r="F72" s="184" t="s">
        <v>60</v>
      </c>
      <c r="G72" s="184" t="s">
        <v>73</v>
      </c>
      <c r="H72" s="87"/>
      <c r="I72" s="87"/>
      <c r="J72" s="87"/>
      <c r="K72" s="176"/>
      <c r="L72" s="79">
        <v>45</v>
      </c>
      <c r="M72" s="79">
        <v>27</v>
      </c>
      <c r="N72" s="79">
        <v>8</v>
      </c>
      <c r="O72" s="88">
        <v>9</v>
      </c>
      <c r="P72" s="89">
        <v>0</v>
      </c>
      <c r="Q72" s="90">
        <f>O72+P72</f>
        <v>9</v>
      </c>
      <c r="R72" s="80">
        <f>IFERROR(Q72/N72,"-")</f>
        <v>1.125</v>
      </c>
      <c r="S72" s="79">
        <v>3</v>
      </c>
      <c r="T72" s="79">
        <v>1</v>
      </c>
      <c r="U72" s="80">
        <f>IFERROR(T72/(Q72),"-")</f>
        <v>0.11111111111111</v>
      </c>
      <c r="V72" s="81"/>
      <c r="W72" s="82">
        <v>3</v>
      </c>
      <c r="X72" s="80">
        <f>IF(Q72=0,"-",W72/Q72)</f>
        <v>0.33333333333333</v>
      </c>
      <c r="Y72" s="181">
        <v>1292000</v>
      </c>
      <c r="Z72" s="182">
        <f>IFERROR(Y72/Q72,"-")</f>
        <v>143555.55555556</v>
      </c>
      <c r="AA72" s="182">
        <f>IFERROR(Y72/W72,"-")</f>
        <v>430666.66666667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>
        <v>1</v>
      </c>
      <c r="AX72" s="104">
        <f>IF(Q72=0,"",IF(AW72=0,"",(AW72/Q72)))</f>
        <v>0.11111111111111</v>
      </c>
      <c r="AY72" s="103"/>
      <c r="AZ72" s="105">
        <f>IFERROR(AY72/AW72,"-")</f>
        <v>0</v>
      </c>
      <c r="BA72" s="106"/>
      <c r="BB72" s="107">
        <f>IFERROR(BA72/AW72,"-")</f>
        <v>0</v>
      </c>
      <c r="BC72" s="108"/>
      <c r="BD72" s="108"/>
      <c r="BE72" s="108"/>
      <c r="BF72" s="109">
        <v>1</v>
      </c>
      <c r="BG72" s="110">
        <f>IF(Q72=0,"",IF(BF72=0,"",(BF72/Q72)))</f>
        <v>0.11111111111111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3</v>
      </c>
      <c r="BP72" s="117">
        <f>IF(Q72=0,"",IF(BO72=0,"",(BO72/Q72)))</f>
        <v>0.33333333333333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>
        <v>1</v>
      </c>
      <c r="BY72" s="124">
        <f>IF(Q72=0,"",IF(BX72=0,"",(BX72/Q72)))</f>
        <v>0.11111111111111</v>
      </c>
      <c r="BZ72" s="125">
        <v>1</v>
      </c>
      <c r="CA72" s="126">
        <f>IFERROR(BZ72/BX72,"-")</f>
        <v>1</v>
      </c>
      <c r="CB72" s="127">
        <v>1020000</v>
      </c>
      <c r="CC72" s="128">
        <f>IFERROR(CB72/BX72,"-")</f>
        <v>1020000</v>
      </c>
      <c r="CD72" s="129"/>
      <c r="CE72" s="129"/>
      <c r="CF72" s="129">
        <v>1</v>
      </c>
      <c r="CG72" s="130">
        <v>3</v>
      </c>
      <c r="CH72" s="131">
        <f>IF(Q72=0,"",IF(CG72=0,"",(CG72/Q72)))</f>
        <v>0.33333333333333</v>
      </c>
      <c r="CI72" s="132">
        <v>2</v>
      </c>
      <c r="CJ72" s="133">
        <f>IFERROR(CI72/CG72,"-")</f>
        <v>0.66666666666667</v>
      </c>
      <c r="CK72" s="134">
        <v>272000</v>
      </c>
      <c r="CL72" s="135">
        <f>IFERROR(CK72/CG72,"-")</f>
        <v>90666.666666667</v>
      </c>
      <c r="CM72" s="136">
        <v>1</v>
      </c>
      <c r="CN72" s="136"/>
      <c r="CO72" s="136">
        <v>1</v>
      </c>
      <c r="CP72" s="137">
        <v>3</v>
      </c>
      <c r="CQ72" s="138">
        <v>1292000</v>
      </c>
      <c r="CR72" s="138">
        <v>1020000</v>
      </c>
      <c r="CS72" s="138"/>
      <c r="CT72" s="139" t="str">
        <f>IF(AND(CR72=0,CS72=0),"",IF(AND(CR72&lt;=100000,CS72&lt;=100000),"",IF(CR72/CQ72&gt;0.7,"男高",IF(CS72/CQ72&gt;0.7,"女高",""))))</f>
        <v>男高</v>
      </c>
    </row>
    <row r="73" spans="1:99">
      <c r="A73" s="30"/>
      <c r="B73" s="84"/>
      <c r="C73" s="84"/>
      <c r="D73" s="85"/>
      <c r="E73" s="85"/>
      <c r="F73" s="85"/>
      <c r="G73" s="86"/>
      <c r="H73" s="87"/>
      <c r="I73" s="87"/>
      <c r="J73" s="87"/>
      <c r="K73" s="177"/>
      <c r="L73" s="34"/>
      <c r="M73" s="34"/>
      <c r="N73" s="31"/>
      <c r="O73" s="23"/>
      <c r="P73" s="23"/>
      <c r="Q73" s="23"/>
      <c r="R73" s="32"/>
      <c r="S73" s="32"/>
      <c r="T73" s="23"/>
      <c r="U73" s="32"/>
      <c r="V73" s="25"/>
      <c r="W73" s="25"/>
      <c r="X73" s="25"/>
      <c r="Y73" s="183"/>
      <c r="Z73" s="183"/>
      <c r="AA73" s="183"/>
      <c r="AB73" s="183"/>
      <c r="AC73" s="33"/>
      <c r="AD73" s="57"/>
      <c r="AE73" s="61"/>
      <c r="AF73" s="62"/>
      <c r="AG73" s="61"/>
      <c r="AH73" s="65"/>
      <c r="AI73" s="66"/>
      <c r="AJ73" s="67"/>
      <c r="AK73" s="68"/>
      <c r="AL73" s="68"/>
      <c r="AM73" s="68"/>
      <c r="AN73" s="61"/>
      <c r="AO73" s="62"/>
      <c r="AP73" s="61"/>
      <c r="AQ73" s="65"/>
      <c r="AR73" s="66"/>
      <c r="AS73" s="67"/>
      <c r="AT73" s="68"/>
      <c r="AU73" s="68"/>
      <c r="AV73" s="68"/>
      <c r="AW73" s="61"/>
      <c r="AX73" s="62"/>
      <c r="AY73" s="61"/>
      <c r="AZ73" s="65"/>
      <c r="BA73" s="66"/>
      <c r="BB73" s="67"/>
      <c r="BC73" s="68"/>
      <c r="BD73" s="68"/>
      <c r="BE73" s="68"/>
      <c r="BF73" s="61"/>
      <c r="BG73" s="62"/>
      <c r="BH73" s="61"/>
      <c r="BI73" s="65"/>
      <c r="BJ73" s="66"/>
      <c r="BK73" s="67"/>
      <c r="BL73" s="68"/>
      <c r="BM73" s="68"/>
      <c r="BN73" s="68"/>
      <c r="BO73" s="63"/>
      <c r="BP73" s="64"/>
      <c r="BQ73" s="61"/>
      <c r="BR73" s="65"/>
      <c r="BS73" s="66"/>
      <c r="BT73" s="67"/>
      <c r="BU73" s="68"/>
      <c r="BV73" s="68"/>
      <c r="BW73" s="68"/>
      <c r="BX73" s="63"/>
      <c r="BY73" s="64"/>
      <c r="BZ73" s="61"/>
      <c r="CA73" s="65"/>
      <c r="CB73" s="66"/>
      <c r="CC73" s="67"/>
      <c r="CD73" s="68"/>
      <c r="CE73" s="68"/>
      <c r="CF73" s="68"/>
      <c r="CG73" s="63"/>
      <c r="CH73" s="64"/>
      <c r="CI73" s="61"/>
      <c r="CJ73" s="65"/>
      <c r="CK73" s="66"/>
      <c r="CL73" s="67"/>
      <c r="CM73" s="68"/>
      <c r="CN73" s="68"/>
      <c r="CO73" s="68"/>
      <c r="CP73" s="69"/>
      <c r="CQ73" s="66"/>
      <c r="CR73" s="66"/>
      <c r="CS73" s="66"/>
      <c r="CT73" s="70"/>
    </row>
    <row r="74" spans="1:99">
      <c r="A74" s="30"/>
      <c r="B74" s="37"/>
      <c r="C74" s="37"/>
      <c r="D74" s="21"/>
      <c r="E74" s="21"/>
      <c r="F74" s="21"/>
      <c r="G74" s="22"/>
      <c r="H74" s="36"/>
      <c r="I74" s="36"/>
      <c r="J74" s="73"/>
      <c r="K74" s="178"/>
      <c r="L74" s="34"/>
      <c r="M74" s="34"/>
      <c r="N74" s="31"/>
      <c r="O74" s="23"/>
      <c r="P74" s="23"/>
      <c r="Q74" s="23"/>
      <c r="R74" s="32"/>
      <c r="S74" s="32"/>
      <c r="T74" s="23"/>
      <c r="U74" s="32"/>
      <c r="V74" s="25"/>
      <c r="W74" s="25"/>
      <c r="X74" s="25"/>
      <c r="Y74" s="183"/>
      <c r="Z74" s="183"/>
      <c r="AA74" s="183"/>
      <c r="AB74" s="183"/>
      <c r="AC74" s="33"/>
      <c r="AD74" s="59"/>
      <c r="AE74" s="61"/>
      <c r="AF74" s="62"/>
      <c r="AG74" s="61"/>
      <c r="AH74" s="65"/>
      <c r="AI74" s="66"/>
      <c r="AJ74" s="67"/>
      <c r="AK74" s="68"/>
      <c r="AL74" s="68"/>
      <c r="AM74" s="68"/>
      <c r="AN74" s="61"/>
      <c r="AO74" s="62"/>
      <c r="AP74" s="61"/>
      <c r="AQ74" s="65"/>
      <c r="AR74" s="66"/>
      <c r="AS74" s="67"/>
      <c r="AT74" s="68"/>
      <c r="AU74" s="68"/>
      <c r="AV74" s="68"/>
      <c r="AW74" s="61"/>
      <c r="AX74" s="62"/>
      <c r="AY74" s="61"/>
      <c r="AZ74" s="65"/>
      <c r="BA74" s="66"/>
      <c r="BB74" s="67"/>
      <c r="BC74" s="68"/>
      <c r="BD74" s="68"/>
      <c r="BE74" s="68"/>
      <c r="BF74" s="61"/>
      <c r="BG74" s="62"/>
      <c r="BH74" s="61"/>
      <c r="BI74" s="65"/>
      <c r="BJ74" s="66"/>
      <c r="BK74" s="67"/>
      <c r="BL74" s="68"/>
      <c r="BM74" s="68"/>
      <c r="BN74" s="68"/>
      <c r="BO74" s="63"/>
      <c r="BP74" s="64"/>
      <c r="BQ74" s="61"/>
      <c r="BR74" s="65"/>
      <c r="BS74" s="66"/>
      <c r="BT74" s="67"/>
      <c r="BU74" s="68"/>
      <c r="BV74" s="68"/>
      <c r="BW74" s="68"/>
      <c r="BX74" s="63"/>
      <c r="BY74" s="64"/>
      <c r="BZ74" s="61"/>
      <c r="CA74" s="65"/>
      <c r="CB74" s="66"/>
      <c r="CC74" s="67"/>
      <c r="CD74" s="68"/>
      <c r="CE74" s="68"/>
      <c r="CF74" s="68"/>
      <c r="CG74" s="63"/>
      <c r="CH74" s="64"/>
      <c r="CI74" s="61"/>
      <c r="CJ74" s="65"/>
      <c r="CK74" s="66"/>
      <c r="CL74" s="67"/>
      <c r="CM74" s="68"/>
      <c r="CN74" s="68"/>
      <c r="CO74" s="68"/>
      <c r="CP74" s="69"/>
      <c r="CQ74" s="66"/>
      <c r="CR74" s="66"/>
      <c r="CS74" s="66"/>
      <c r="CT74" s="70"/>
    </row>
    <row r="75" spans="1:99">
      <c r="A75" s="19">
        <f>AC75</f>
        <v>2.6587176602925</v>
      </c>
      <c r="B75" s="39"/>
      <c r="C75" s="39"/>
      <c r="D75" s="39"/>
      <c r="E75" s="39"/>
      <c r="F75" s="39"/>
      <c r="G75" s="39"/>
      <c r="H75" s="40" t="s">
        <v>193</v>
      </c>
      <c r="I75" s="40"/>
      <c r="J75" s="40"/>
      <c r="K75" s="179">
        <f>SUM(K6:K74)</f>
        <v>4445000</v>
      </c>
      <c r="L75" s="41">
        <f>SUM(L6:L74)</f>
        <v>2011</v>
      </c>
      <c r="M75" s="41">
        <f>SUM(M6:M74)</f>
        <v>759</v>
      </c>
      <c r="N75" s="41">
        <f>SUM(N6:N74)</f>
        <v>2419</v>
      </c>
      <c r="O75" s="41">
        <f>SUM(O6:O74)</f>
        <v>379</v>
      </c>
      <c r="P75" s="41">
        <f>SUM(P6:P74)</f>
        <v>0</v>
      </c>
      <c r="Q75" s="41">
        <f>SUM(Q6:Q74)</f>
        <v>379</v>
      </c>
      <c r="R75" s="42">
        <f>IFERROR(Q75/N75,"-")</f>
        <v>0.15667631252584</v>
      </c>
      <c r="S75" s="76">
        <f>SUM(S6:S74)</f>
        <v>43</v>
      </c>
      <c r="T75" s="76">
        <f>SUM(T6:T74)</f>
        <v>137</v>
      </c>
      <c r="U75" s="42">
        <f>IFERROR(S75/Q75,"-")</f>
        <v>0.11345646437995</v>
      </c>
      <c r="V75" s="43">
        <f>IFERROR(K75/Q75,"-")</f>
        <v>11728.232189974</v>
      </c>
      <c r="W75" s="44">
        <f>SUM(W6:W74)</f>
        <v>86</v>
      </c>
      <c r="X75" s="42">
        <f>IFERROR(W75/Q75,"-")</f>
        <v>0.22691292875989</v>
      </c>
      <c r="Y75" s="179">
        <f>SUM(Y6:Y74)</f>
        <v>11818000</v>
      </c>
      <c r="Z75" s="179">
        <f>IFERROR(Y75/Q75,"-")</f>
        <v>31182.058047493</v>
      </c>
      <c r="AA75" s="179">
        <f>IFERROR(Y75/W75,"-")</f>
        <v>137418.60465116</v>
      </c>
      <c r="AB75" s="179">
        <f>Y75-K75</f>
        <v>7373000</v>
      </c>
      <c r="AC75" s="45">
        <f>Y75/K75</f>
        <v>2.6587176602925</v>
      </c>
      <c r="AD75" s="58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3"/>
    <mergeCell ref="K19:K23"/>
    <mergeCell ref="V19:V23"/>
    <mergeCell ref="AB19:AB23"/>
    <mergeCell ref="AC19:AC23"/>
    <mergeCell ref="A24:A28"/>
    <mergeCell ref="K24:K28"/>
    <mergeCell ref="V24:V28"/>
    <mergeCell ref="AB24:AB28"/>
    <mergeCell ref="AC24:AC28"/>
    <mergeCell ref="A29:A33"/>
    <mergeCell ref="K29:K33"/>
    <mergeCell ref="V29:V33"/>
    <mergeCell ref="AB29:AB33"/>
    <mergeCell ref="AC29:AC33"/>
    <mergeCell ref="A34:A37"/>
    <mergeCell ref="K34:K37"/>
    <mergeCell ref="V34:V37"/>
    <mergeCell ref="AB34:AB37"/>
    <mergeCell ref="AC34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8"/>
    <mergeCell ref="K64:K68"/>
    <mergeCell ref="V64:V68"/>
    <mergeCell ref="AB64:AB68"/>
    <mergeCell ref="AC64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194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1.0617647058824</v>
      </c>
      <c r="B6" s="184" t="s">
        <v>195</v>
      </c>
      <c r="C6" s="184" t="s">
        <v>58</v>
      </c>
      <c r="D6" s="184" t="s">
        <v>196</v>
      </c>
      <c r="E6" s="184" t="s">
        <v>197</v>
      </c>
      <c r="F6" s="184" t="s">
        <v>60</v>
      </c>
      <c r="G6" s="184" t="s">
        <v>198</v>
      </c>
      <c r="H6" s="87" t="s">
        <v>199</v>
      </c>
      <c r="I6" s="87" t="s">
        <v>200</v>
      </c>
      <c r="J6" s="87" t="s">
        <v>201</v>
      </c>
      <c r="K6" s="176">
        <v>340000</v>
      </c>
      <c r="L6" s="79">
        <v>34</v>
      </c>
      <c r="M6" s="79">
        <v>0</v>
      </c>
      <c r="N6" s="79">
        <v>93</v>
      </c>
      <c r="O6" s="88">
        <v>12</v>
      </c>
      <c r="P6" s="89">
        <v>0</v>
      </c>
      <c r="Q6" s="90">
        <f>O6+P6</f>
        <v>12</v>
      </c>
      <c r="R6" s="80">
        <f>IFERROR(Q6/N6,"-")</f>
        <v>0.12903225806452</v>
      </c>
      <c r="S6" s="79">
        <v>0</v>
      </c>
      <c r="T6" s="79">
        <v>4</v>
      </c>
      <c r="U6" s="80">
        <f>IFERROR(T6/(Q6),"-")</f>
        <v>0.33333333333333</v>
      </c>
      <c r="V6" s="81">
        <f>IFERROR(K6/SUM(Q6:Q7),"-")</f>
        <v>11333.333333333</v>
      </c>
      <c r="W6" s="82">
        <v>5</v>
      </c>
      <c r="X6" s="80">
        <f>IF(Q6=0,"-",W6/Q6)</f>
        <v>0.41666666666667</v>
      </c>
      <c r="Y6" s="181">
        <v>350000</v>
      </c>
      <c r="Z6" s="182">
        <f>IFERROR(Y6/Q6,"-")</f>
        <v>29166.666666667</v>
      </c>
      <c r="AA6" s="182">
        <f>IFERROR(Y6/W6,"-")</f>
        <v>70000</v>
      </c>
      <c r="AB6" s="176">
        <f>SUM(Y6:Y7)-SUM(K6:K7)</f>
        <v>21000</v>
      </c>
      <c r="AC6" s="83">
        <f>SUM(Y6:Y7)/SUM(K6:K7)</f>
        <v>1.0617647058824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0.16666666666667</v>
      </c>
      <c r="AP6" s="97">
        <v>1</v>
      </c>
      <c r="AQ6" s="99">
        <f>IFERROR(AP6/AN6,"-")</f>
        <v>0.5</v>
      </c>
      <c r="AR6" s="100">
        <v>5000</v>
      </c>
      <c r="AS6" s="101">
        <f>IFERROR(AR6/AN6,"-")</f>
        <v>2500</v>
      </c>
      <c r="AT6" s="102">
        <v>1</v>
      </c>
      <c r="AU6" s="102"/>
      <c r="AV6" s="102"/>
      <c r="AW6" s="103">
        <v>1</v>
      </c>
      <c r="AX6" s="104">
        <f>IF(Q6=0,"",IF(AW6=0,"",(AW6/Q6)))</f>
        <v>0.083333333333333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0.33333333333333</v>
      </c>
      <c r="BQ6" s="118">
        <v>2</v>
      </c>
      <c r="BR6" s="119">
        <f>IFERROR(BQ6/BO6,"-")</f>
        <v>0.5</v>
      </c>
      <c r="BS6" s="120">
        <v>144000</v>
      </c>
      <c r="BT6" s="121">
        <f>IFERROR(BS6/BO6,"-")</f>
        <v>36000</v>
      </c>
      <c r="BU6" s="122"/>
      <c r="BV6" s="122"/>
      <c r="BW6" s="122">
        <v>2</v>
      </c>
      <c r="BX6" s="123">
        <v>2</v>
      </c>
      <c r="BY6" s="124">
        <f>IF(Q6=0,"",IF(BX6=0,"",(BX6/Q6)))</f>
        <v>0.16666666666667</v>
      </c>
      <c r="BZ6" s="125">
        <v>1</v>
      </c>
      <c r="CA6" s="126">
        <f>IFERROR(BZ6/BX6,"-")</f>
        <v>0.5</v>
      </c>
      <c r="CB6" s="127">
        <v>25000</v>
      </c>
      <c r="CC6" s="128">
        <f>IFERROR(CB6/BX6,"-")</f>
        <v>12500</v>
      </c>
      <c r="CD6" s="129"/>
      <c r="CE6" s="129"/>
      <c r="CF6" s="129">
        <v>1</v>
      </c>
      <c r="CG6" s="130">
        <v>1</v>
      </c>
      <c r="CH6" s="131">
        <f>IF(Q6=0,"",IF(CG6=0,"",(CG6/Q6)))</f>
        <v>0.083333333333333</v>
      </c>
      <c r="CI6" s="132">
        <v>1</v>
      </c>
      <c r="CJ6" s="133">
        <f>IFERROR(CI6/CG6,"-")</f>
        <v>1</v>
      </c>
      <c r="CK6" s="134">
        <v>176000</v>
      </c>
      <c r="CL6" s="135">
        <f>IFERROR(CK6/CG6,"-")</f>
        <v>176000</v>
      </c>
      <c r="CM6" s="136"/>
      <c r="CN6" s="136"/>
      <c r="CO6" s="136">
        <v>1</v>
      </c>
      <c r="CP6" s="137">
        <v>5</v>
      </c>
      <c r="CQ6" s="138">
        <v>350000</v>
      </c>
      <c r="CR6" s="138">
        <v>176000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202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77</v>
      </c>
      <c r="M7" s="79">
        <v>51</v>
      </c>
      <c r="N7" s="79">
        <v>18</v>
      </c>
      <c r="O7" s="88">
        <v>18</v>
      </c>
      <c r="P7" s="89">
        <v>0</v>
      </c>
      <c r="Q7" s="90">
        <f>O7+P7</f>
        <v>18</v>
      </c>
      <c r="R7" s="80">
        <f>IFERROR(Q7/N7,"-")</f>
        <v>1</v>
      </c>
      <c r="S7" s="79">
        <v>2</v>
      </c>
      <c r="T7" s="79">
        <v>1</v>
      </c>
      <c r="U7" s="80">
        <f>IFERROR(T7/(Q7),"-")</f>
        <v>0.055555555555556</v>
      </c>
      <c r="V7" s="81"/>
      <c r="W7" s="82">
        <v>1</v>
      </c>
      <c r="X7" s="80">
        <f>IF(Q7=0,"-",W7/Q7)</f>
        <v>0.055555555555556</v>
      </c>
      <c r="Y7" s="181">
        <v>11000</v>
      </c>
      <c r="Z7" s="182">
        <f>IFERROR(Y7/Q7,"-")</f>
        <v>611.11111111111</v>
      </c>
      <c r="AA7" s="182">
        <f>IFERROR(Y7/W7,"-")</f>
        <v>11000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0.22222222222222</v>
      </c>
      <c r="BH7" s="109">
        <v>1</v>
      </c>
      <c r="BI7" s="111">
        <f>IFERROR(BH7/BF7,"-")</f>
        <v>0.25</v>
      </c>
      <c r="BJ7" s="112">
        <v>1000</v>
      </c>
      <c r="BK7" s="113">
        <f>IFERROR(BJ7/BF7,"-")</f>
        <v>250</v>
      </c>
      <c r="BL7" s="114">
        <v>1</v>
      </c>
      <c r="BM7" s="114"/>
      <c r="BN7" s="114"/>
      <c r="BO7" s="116">
        <v>7</v>
      </c>
      <c r="BP7" s="117">
        <f>IF(Q7=0,"",IF(BO7=0,"",(BO7/Q7)))</f>
        <v>0.38888888888889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0.27777777777778</v>
      </c>
      <c r="BZ7" s="125">
        <v>1</v>
      </c>
      <c r="CA7" s="126">
        <f>IFERROR(BZ7/BX7,"-")</f>
        <v>0.2</v>
      </c>
      <c r="CB7" s="127">
        <v>20000</v>
      </c>
      <c r="CC7" s="128">
        <f>IFERROR(CB7/BX7,"-")</f>
        <v>4000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11000</v>
      </c>
      <c r="CR7" s="138">
        <v>20000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3.9090909090909</v>
      </c>
      <c r="B8" s="184" t="s">
        <v>203</v>
      </c>
      <c r="C8" s="184" t="s">
        <v>204</v>
      </c>
      <c r="D8" s="184" t="s">
        <v>205</v>
      </c>
      <c r="E8" s="184" t="s">
        <v>206</v>
      </c>
      <c r="F8" s="184"/>
      <c r="G8" s="184" t="s">
        <v>207</v>
      </c>
      <c r="H8" s="87" t="s">
        <v>208</v>
      </c>
      <c r="I8" s="87" t="s">
        <v>209</v>
      </c>
      <c r="J8" s="185" t="s">
        <v>179</v>
      </c>
      <c r="K8" s="176">
        <v>55000</v>
      </c>
      <c r="L8" s="79">
        <v>9</v>
      </c>
      <c r="M8" s="79">
        <v>0</v>
      </c>
      <c r="N8" s="79">
        <v>43</v>
      </c>
      <c r="O8" s="88">
        <v>1</v>
      </c>
      <c r="P8" s="89">
        <v>0</v>
      </c>
      <c r="Q8" s="90">
        <f>O8+P8</f>
        <v>1</v>
      </c>
      <c r="R8" s="80">
        <f>IFERROR(Q8/N8,"-")</f>
        <v>0.023255813953488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5000</v>
      </c>
      <c r="W8" s="82">
        <v>1</v>
      </c>
      <c r="X8" s="80">
        <f>IF(Q8=0,"-",W8/Q8)</f>
        <v>1</v>
      </c>
      <c r="Y8" s="181">
        <v>17000</v>
      </c>
      <c r="Z8" s="182">
        <f>IFERROR(Y8/Q8,"-")</f>
        <v>17000</v>
      </c>
      <c r="AA8" s="182">
        <f>IFERROR(Y8/W8,"-")</f>
        <v>17000</v>
      </c>
      <c r="AB8" s="176">
        <f>SUM(Y8:Y9)-SUM(K8:K9)</f>
        <v>160000</v>
      </c>
      <c r="AC8" s="83">
        <f>SUM(Y8:Y9)/SUM(K8:K9)</f>
        <v>3.9090909090909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1</v>
      </c>
      <c r="BH8" s="109">
        <v>1</v>
      </c>
      <c r="BI8" s="111">
        <f>IFERROR(BH8/BF8,"-")</f>
        <v>1</v>
      </c>
      <c r="BJ8" s="112">
        <v>17000</v>
      </c>
      <c r="BK8" s="113">
        <f>IFERROR(BJ8/BF8,"-")</f>
        <v>17000</v>
      </c>
      <c r="BL8" s="114"/>
      <c r="BM8" s="114"/>
      <c r="BN8" s="114">
        <v>1</v>
      </c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17000</v>
      </c>
      <c r="CR8" s="138">
        <v>17000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210</v>
      </c>
      <c r="C9" s="184" t="s">
        <v>204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46</v>
      </c>
      <c r="M9" s="79">
        <v>32</v>
      </c>
      <c r="N9" s="79">
        <v>8</v>
      </c>
      <c r="O9" s="88">
        <v>10</v>
      </c>
      <c r="P9" s="89">
        <v>0</v>
      </c>
      <c r="Q9" s="90">
        <f>O9+P9</f>
        <v>10</v>
      </c>
      <c r="R9" s="80">
        <f>IFERROR(Q9/N9,"-")</f>
        <v>1.25</v>
      </c>
      <c r="S9" s="79">
        <v>2</v>
      </c>
      <c r="T9" s="79">
        <v>2</v>
      </c>
      <c r="U9" s="80">
        <f>IFERROR(T9/(Q9),"-")</f>
        <v>0.2</v>
      </c>
      <c r="V9" s="81"/>
      <c r="W9" s="82">
        <v>3</v>
      </c>
      <c r="X9" s="80">
        <f>IF(Q9=0,"-",W9/Q9)</f>
        <v>0.3</v>
      </c>
      <c r="Y9" s="181">
        <v>198000</v>
      </c>
      <c r="Z9" s="182">
        <f>IFERROR(Y9/Q9,"-")</f>
        <v>19800</v>
      </c>
      <c r="AA9" s="182">
        <f>IFERROR(Y9/W9,"-")</f>
        <v>66000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</v>
      </c>
      <c r="AP9" s="97">
        <v>1</v>
      </c>
      <c r="AQ9" s="99">
        <f>IFERROR(AP9/AN9,"-")</f>
        <v>1</v>
      </c>
      <c r="AR9" s="100">
        <v>1000</v>
      </c>
      <c r="AS9" s="101">
        <f>IFERROR(AR9/AN9,"-")</f>
        <v>1000</v>
      </c>
      <c r="AT9" s="102">
        <v>1</v>
      </c>
      <c r="AU9" s="102"/>
      <c r="AV9" s="102"/>
      <c r="AW9" s="103">
        <v>2</v>
      </c>
      <c r="AX9" s="104">
        <f>IF(Q9=0,"",IF(AW9=0,"",(AW9/Q9)))</f>
        <v>0.2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0.3</v>
      </c>
      <c r="BH9" s="109">
        <v>1</v>
      </c>
      <c r="BI9" s="111">
        <f>IFERROR(BH9/BF9,"-")</f>
        <v>0.33333333333333</v>
      </c>
      <c r="BJ9" s="112">
        <v>87000</v>
      </c>
      <c r="BK9" s="113">
        <f>IFERROR(BJ9/BF9,"-")</f>
        <v>29000</v>
      </c>
      <c r="BL9" s="114"/>
      <c r="BM9" s="114"/>
      <c r="BN9" s="114">
        <v>1</v>
      </c>
      <c r="BO9" s="116">
        <v>3</v>
      </c>
      <c r="BP9" s="117">
        <f>IF(Q9=0,"",IF(BO9=0,"",(BO9/Q9)))</f>
        <v>0.3</v>
      </c>
      <c r="BQ9" s="118">
        <v>1</v>
      </c>
      <c r="BR9" s="119">
        <f>IFERROR(BQ9/BO9,"-")</f>
        <v>0.33333333333333</v>
      </c>
      <c r="BS9" s="120">
        <v>110000</v>
      </c>
      <c r="BT9" s="121">
        <f>IFERROR(BS9/BO9,"-")</f>
        <v>36666.666666667</v>
      </c>
      <c r="BU9" s="122"/>
      <c r="BV9" s="122"/>
      <c r="BW9" s="122">
        <v>1</v>
      </c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198000</v>
      </c>
      <c r="CR9" s="138">
        <v>110000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0.27272727272727</v>
      </c>
      <c r="B10" s="184" t="s">
        <v>211</v>
      </c>
      <c r="C10" s="184" t="s">
        <v>204</v>
      </c>
      <c r="D10" s="184" t="s">
        <v>212</v>
      </c>
      <c r="E10" s="184" t="s">
        <v>213</v>
      </c>
      <c r="F10" s="184"/>
      <c r="G10" s="184" t="s">
        <v>207</v>
      </c>
      <c r="H10" s="87" t="s">
        <v>214</v>
      </c>
      <c r="I10" s="87" t="s">
        <v>209</v>
      </c>
      <c r="J10" s="87" t="s">
        <v>215</v>
      </c>
      <c r="K10" s="176">
        <v>55000</v>
      </c>
      <c r="L10" s="79">
        <v>2</v>
      </c>
      <c r="M10" s="79">
        <v>0</v>
      </c>
      <c r="N10" s="79">
        <v>6</v>
      </c>
      <c r="O10" s="88">
        <v>1</v>
      </c>
      <c r="P10" s="89">
        <v>0</v>
      </c>
      <c r="Q10" s="90">
        <f>O10+P10</f>
        <v>1</v>
      </c>
      <c r="R10" s="80">
        <f>IFERROR(Q10/N10,"-")</f>
        <v>0.16666666666667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13750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-40000</v>
      </c>
      <c r="AC10" s="83">
        <f>SUM(Y10:Y11)/SUM(K10:K11)</f>
        <v>0.27272727272727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216</v>
      </c>
      <c r="C11" s="184" t="s">
        <v>204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14</v>
      </c>
      <c r="M11" s="79">
        <v>9</v>
      </c>
      <c r="N11" s="79">
        <v>3</v>
      </c>
      <c r="O11" s="88">
        <v>3</v>
      </c>
      <c r="P11" s="89">
        <v>0</v>
      </c>
      <c r="Q11" s="90">
        <f>O11+P11</f>
        <v>3</v>
      </c>
      <c r="R11" s="80">
        <f>IFERROR(Q11/N11,"-")</f>
        <v>1</v>
      </c>
      <c r="S11" s="79">
        <v>0</v>
      </c>
      <c r="T11" s="79">
        <v>2</v>
      </c>
      <c r="U11" s="80">
        <f>IFERROR(T11/(Q11),"-")</f>
        <v>0.66666666666667</v>
      </c>
      <c r="V11" s="81"/>
      <c r="W11" s="82">
        <v>1</v>
      </c>
      <c r="X11" s="80">
        <f>IF(Q11=0,"-",W11/Q11)</f>
        <v>0.33333333333333</v>
      </c>
      <c r="Y11" s="181">
        <v>15000</v>
      </c>
      <c r="Z11" s="182">
        <f>IFERROR(Y11/Q11,"-")</f>
        <v>5000</v>
      </c>
      <c r="AA11" s="182">
        <f>IFERROR(Y11/W11,"-")</f>
        <v>15000</v>
      </c>
      <c r="AB11" s="176"/>
      <c r="AC11" s="83"/>
      <c r="AD11" s="77"/>
      <c r="AE11" s="91">
        <v>1</v>
      </c>
      <c r="AF11" s="92">
        <f>IF(Q11=0,"",IF(AE11=0,"",(AE11/Q11)))</f>
        <v>0.33333333333333</v>
      </c>
      <c r="AG11" s="91">
        <v>1</v>
      </c>
      <c r="AH11" s="93">
        <f>IFERROR(AG11/AE11,"-")</f>
        <v>1</v>
      </c>
      <c r="AI11" s="94">
        <v>15000</v>
      </c>
      <c r="AJ11" s="95">
        <f>IFERROR(AI11/AE11,"-")</f>
        <v>15000</v>
      </c>
      <c r="AK11" s="96"/>
      <c r="AL11" s="96"/>
      <c r="AM11" s="96">
        <v>1</v>
      </c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0.33333333333333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15000</v>
      </c>
      <c r="CR11" s="138">
        <v>15000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1.3133333333333</v>
      </c>
      <c r="B14" s="39"/>
      <c r="C14" s="39"/>
      <c r="D14" s="39"/>
      <c r="E14" s="39"/>
      <c r="F14" s="39"/>
      <c r="G14" s="39"/>
      <c r="H14" s="40" t="s">
        <v>217</v>
      </c>
      <c r="I14" s="40"/>
      <c r="J14" s="40"/>
      <c r="K14" s="179">
        <f>SUM(K6:K13)</f>
        <v>450000</v>
      </c>
      <c r="L14" s="41">
        <f>SUM(L6:L13)</f>
        <v>182</v>
      </c>
      <c r="M14" s="41">
        <f>SUM(M6:M13)</f>
        <v>92</v>
      </c>
      <c r="N14" s="41">
        <f>SUM(N6:N13)</f>
        <v>171</v>
      </c>
      <c r="O14" s="41">
        <f>SUM(O6:O13)</f>
        <v>45</v>
      </c>
      <c r="P14" s="41">
        <f>SUM(P6:P13)</f>
        <v>0</v>
      </c>
      <c r="Q14" s="41">
        <f>SUM(Q6:Q13)</f>
        <v>45</v>
      </c>
      <c r="R14" s="42">
        <f>IFERROR(Q14/N14,"-")</f>
        <v>0.26315789473684</v>
      </c>
      <c r="S14" s="76">
        <f>SUM(S6:S13)</f>
        <v>5</v>
      </c>
      <c r="T14" s="76">
        <f>SUM(T6:T13)</f>
        <v>9</v>
      </c>
      <c r="U14" s="42">
        <f>IFERROR(S14/Q14,"-")</f>
        <v>0.11111111111111</v>
      </c>
      <c r="V14" s="43">
        <f>IFERROR(K14/Q14,"-")</f>
        <v>10000</v>
      </c>
      <c r="W14" s="44">
        <f>SUM(W6:W13)</f>
        <v>11</v>
      </c>
      <c r="X14" s="42">
        <f>IFERROR(W14/Q14,"-")</f>
        <v>0.24444444444444</v>
      </c>
      <c r="Y14" s="179">
        <f>SUM(Y6:Y13)</f>
        <v>591000</v>
      </c>
      <c r="Z14" s="179">
        <f>IFERROR(Y14/Q14,"-")</f>
        <v>13133.333333333</v>
      </c>
      <c r="AA14" s="179">
        <f>IFERROR(Y14/W14,"-")</f>
        <v>53727.272727273</v>
      </c>
      <c r="AB14" s="179">
        <f>Y14-K14</f>
        <v>141000</v>
      </c>
      <c r="AC14" s="45">
        <f>Y14/K14</f>
        <v>1.3133333333333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218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20.923076923077</v>
      </c>
      <c r="B6" s="184" t="s">
        <v>219</v>
      </c>
      <c r="C6" s="184" t="s">
        <v>204</v>
      </c>
      <c r="D6" s="184" t="s">
        <v>220</v>
      </c>
      <c r="E6" s="184" t="s">
        <v>221</v>
      </c>
      <c r="F6" s="184" t="s">
        <v>222</v>
      </c>
      <c r="G6" s="184" t="s">
        <v>223</v>
      </c>
      <c r="H6" s="87" t="s">
        <v>224</v>
      </c>
      <c r="I6" s="87" t="s">
        <v>225</v>
      </c>
      <c r="J6" s="185" t="s">
        <v>96</v>
      </c>
      <c r="K6" s="176">
        <v>65000</v>
      </c>
      <c r="L6" s="79">
        <v>15</v>
      </c>
      <c r="M6" s="79">
        <v>0</v>
      </c>
      <c r="N6" s="79">
        <v>30</v>
      </c>
      <c r="O6" s="88">
        <v>4</v>
      </c>
      <c r="P6" s="89">
        <v>0</v>
      </c>
      <c r="Q6" s="90">
        <f>O6+P6</f>
        <v>4</v>
      </c>
      <c r="R6" s="80">
        <f>IFERROR(Q6/N6,"-")</f>
        <v>0.13333333333333</v>
      </c>
      <c r="S6" s="79">
        <v>0</v>
      </c>
      <c r="T6" s="79">
        <v>2</v>
      </c>
      <c r="U6" s="80">
        <f>IFERROR(T6/(Q6),"-")</f>
        <v>0.5</v>
      </c>
      <c r="V6" s="81">
        <f>IFERROR(K6/SUM(Q6:Q7),"-")</f>
        <v>2826.0869565217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1295000</v>
      </c>
      <c r="AC6" s="83">
        <f>SUM(Y6:Y7)/SUM(K6:K7)</f>
        <v>20.923076923077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226</v>
      </c>
      <c r="C7" s="184" t="s">
        <v>204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103</v>
      </c>
      <c r="M7" s="79">
        <v>73</v>
      </c>
      <c r="N7" s="79">
        <v>24</v>
      </c>
      <c r="O7" s="88">
        <v>18</v>
      </c>
      <c r="P7" s="89">
        <v>1</v>
      </c>
      <c r="Q7" s="90">
        <f>O7+P7</f>
        <v>19</v>
      </c>
      <c r="R7" s="80">
        <f>IFERROR(Q7/N7,"-")</f>
        <v>0.79166666666667</v>
      </c>
      <c r="S7" s="79">
        <v>2</v>
      </c>
      <c r="T7" s="79">
        <v>3</v>
      </c>
      <c r="U7" s="80">
        <f>IFERROR(T7/(Q7),"-")</f>
        <v>0.15789473684211</v>
      </c>
      <c r="V7" s="81"/>
      <c r="W7" s="82">
        <v>2</v>
      </c>
      <c r="X7" s="80">
        <f>IF(Q7=0,"-",W7/Q7)</f>
        <v>0.10526315789474</v>
      </c>
      <c r="Y7" s="181">
        <v>1360000</v>
      </c>
      <c r="Z7" s="182">
        <f>IFERROR(Y7/Q7,"-")</f>
        <v>71578.947368421</v>
      </c>
      <c r="AA7" s="182">
        <f>IFERROR(Y7/W7,"-")</f>
        <v>680000</v>
      </c>
      <c r="AB7" s="176"/>
      <c r="AC7" s="83"/>
      <c r="AD7" s="77"/>
      <c r="AE7" s="91">
        <v>6</v>
      </c>
      <c r="AF7" s="92">
        <f>IF(Q7=0,"",IF(AE7=0,"",(AE7/Q7)))</f>
        <v>0.31578947368421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3</v>
      </c>
      <c r="AX7" s="104">
        <f>IF(Q7=0,"",IF(AW7=0,"",(AW7/Q7)))</f>
        <v>0.15789473684211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0.21052631578947</v>
      </c>
      <c r="BH7" s="109">
        <v>1</v>
      </c>
      <c r="BI7" s="111">
        <f>IFERROR(BH7/BF7,"-")</f>
        <v>0.25</v>
      </c>
      <c r="BJ7" s="112">
        <v>23000</v>
      </c>
      <c r="BK7" s="113">
        <f>IFERROR(BJ7/BF7,"-")</f>
        <v>5750</v>
      </c>
      <c r="BL7" s="114"/>
      <c r="BM7" s="114"/>
      <c r="BN7" s="114">
        <v>1</v>
      </c>
      <c r="BO7" s="116">
        <v>5</v>
      </c>
      <c r="BP7" s="117">
        <f>IF(Q7=0,"",IF(BO7=0,"",(BO7/Q7)))</f>
        <v>0.26315789473684</v>
      </c>
      <c r="BQ7" s="118">
        <v>1</v>
      </c>
      <c r="BR7" s="119">
        <f>IFERROR(BQ7/BO7,"-")</f>
        <v>0.2</v>
      </c>
      <c r="BS7" s="120">
        <v>1337000</v>
      </c>
      <c r="BT7" s="121">
        <f>IFERROR(BS7/BO7,"-")</f>
        <v>267400</v>
      </c>
      <c r="BU7" s="122"/>
      <c r="BV7" s="122"/>
      <c r="BW7" s="122">
        <v>1</v>
      </c>
      <c r="BX7" s="123">
        <v>1</v>
      </c>
      <c r="BY7" s="124">
        <f>IF(Q7=0,"",IF(BX7=0,"",(BX7/Q7)))</f>
        <v>0.052631578947368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1360000</v>
      </c>
      <c r="CR7" s="138">
        <v>1337000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3.2</v>
      </c>
      <c r="B8" s="184" t="s">
        <v>227</v>
      </c>
      <c r="C8" s="184" t="s">
        <v>204</v>
      </c>
      <c r="D8" s="184" t="s">
        <v>228</v>
      </c>
      <c r="E8" s="184" t="s">
        <v>221</v>
      </c>
      <c r="F8" s="184" t="s">
        <v>229</v>
      </c>
      <c r="G8" s="184" t="s">
        <v>223</v>
      </c>
      <c r="H8" s="87" t="s">
        <v>230</v>
      </c>
      <c r="I8" s="87" t="s">
        <v>225</v>
      </c>
      <c r="J8" s="87" t="s">
        <v>231</v>
      </c>
      <c r="K8" s="176">
        <v>75000</v>
      </c>
      <c r="L8" s="79">
        <v>7</v>
      </c>
      <c r="M8" s="79">
        <v>0</v>
      </c>
      <c r="N8" s="79">
        <v>33</v>
      </c>
      <c r="O8" s="88">
        <v>3</v>
      </c>
      <c r="P8" s="89">
        <v>0</v>
      </c>
      <c r="Q8" s="90">
        <f>O8+P8</f>
        <v>3</v>
      </c>
      <c r="R8" s="80">
        <f>IFERROR(Q8/N8,"-")</f>
        <v>0.090909090909091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2083.3333333333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165000</v>
      </c>
      <c r="AC8" s="83">
        <f>SUM(Y8:Y9)/SUM(K8:K9)</f>
        <v>3.2</v>
      </c>
      <c r="AD8" s="77"/>
      <c r="AE8" s="91">
        <v>1</v>
      </c>
      <c r="AF8" s="92">
        <f>IF(Q8=0,"",IF(AE8=0,"",(AE8/Q8)))</f>
        <v>0.33333333333333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0.33333333333333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232</v>
      </c>
      <c r="C9" s="184" t="s">
        <v>204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110</v>
      </c>
      <c r="M9" s="79">
        <v>93</v>
      </c>
      <c r="N9" s="79">
        <v>64</v>
      </c>
      <c r="O9" s="88">
        <v>32</v>
      </c>
      <c r="P9" s="89">
        <v>1</v>
      </c>
      <c r="Q9" s="90">
        <f>O9+P9</f>
        <v>33</v>
      </c>
      <c r="R9" s="80">
        <f>IFERROR(Q9/N9,"-")</f>
        <v>0.515625</v>
      </c>
      <c r="S9" s="79">
        <v>6</v>
      </c>
      <c r="T9" s="79">
        <v>8</v>
      </c>
      <c r="U9" s="80">
        <f>IFERROR(T9/(Q9),"-")</f>
        <v>0.24242424242424</v>
      </c>
      <c r="V9" s="81"/>
      <c r="W9" s="82">
        <v>3</v>
      </c>
      <c r="X9" s="80">
        <f>IF(Q9=0,"-",W9/Q9)</f>
        <v>0.090909090909091</v>
      </c>
      <c r="Y9" s="181">
        <v>240000</v>
      </c>
      <c r="Z9" s="182">
        <f>IFERROR(Y9/Q9,"-")</f>
        <v>7272.7272727273</v>
      </c>
      <c r="AA9" s="182">
        <f>IFERROR(Y9/W9,"-")</f>
        <v>80000</v>
      </c>
      <c r="AB9" s="176"/>
      <c r="AC9" s="83"/>
      <c r="AD9" s="77"/>
      <c r="AE9" s="91">
        <v>7</v>
      </c>
      <c r="AF9" s="92">
        <f>IF(Q9=0,"",IF(AE9=0,"",(AE9/Q9)))</f>
        <v>0.21212121212121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3</v>
      </c>
      <c r="AO9" s="98">
        <f>IF(Q9=0,"",IF(AN9=0,"",(AN9/Q9)))</f>
        <v>0.090909090909091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4</v>
      </c>
      <c r="AX9" s="104">
        <f>IF(Q9=0,"",IF(AW9=0,"",(AW9/Q9)))</f>
        <v>0.12121212121212</v>
      </c>
      <c r="AY9" s="103">
        <v>1</v>
      </c>
      <c r="AZ9" s="105">
        <f>IFERROR(AY9/AW9,"-")</f>
        <v>0.25</v>
      </c>
      <c r="BA9" s="106">
        <v>128000</v>
      </c>
      <c r="BB9" s="107">
        <f>IFERROR(BA9/AW9,"-")</f>
        <v>32000</v>
      </c>
      <c r="BC9" s="108"/>
      <c r="BD9" s="108"/>
      <c r="BE9" s="108">
        <v>1</v>
      </c>
      <c r="BF9" s="109">
        <v>6</v>
      </c>
      <c r="BG9" s="110">
        <f>IF(Q9=0,"",IF(BF9=0,"",(BF9/Q9)))</f>
        <v>0.18181818181818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9</v>
      </c>
      <c r="BP9" s="117">
        <f>IF(Q9=0,"",IF(BO9=0,"",(BO9/Q9)))</f>
        <v>0.27272727272727</v>
      </c>
      <c r="BQ9" s="118">
        <v>2</v>
      </c>
      <c r="BR9" s="119">
        <f>IFERROR(BQ9/BO9,"-")</f>
        <v>0.22222222222222</v>
      </c>
      <c r="BS9" s="120">
        <v>112000</v>
      </c>
      <c r="BT9" s="121">
        <f>IFERROR(BS9/BO9,"-")</f>
        <v>12444.444444444</v>
      </c>
      <c r="BU9" s="122"/>
      <c r="BV9" s="122">
        <v>1</v>
      </c>
      <c r="BW9" s="122">
        <v>1</v>
      </c>
      <c r="BX9" s="123">
        <v>3</v>
      </c>
      <c r="BY9" s="124">
        <f>IF(Q9=0,"",IF(BX9=0,"",(BX9/Q9)))</f>
        <v>0.090909090909091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0.03030303030303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240000</v>
      </c>
      <c r="CR9" s="138">
        <v>128000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11.428571428571</v>
      </c>
      <c r="B12" s="39"/>
      <c r="C12" s="39"/>
      <c r="D12" s="39"/>
      <c r="E12" s="39"/>
      <c r="F12" s="39"/>
      <c r="G12" s="39"/>
      <c r="H12" s="40" t="s">
        <v>233</v>
      </c>
      <c r="I12" s="40"/>
      <c r="J12" s="40"/>
      <c r="K12" s="179">
        <f>SUM(K6:K11)</f>
        <v>140000</v>
      </c>
      <c r="L12" s="41">
        <f>SUM(L6:L11)</f>
        <v>235</v>
      </c>
      <c r="M12" s="41">
        <f>SUM(M6:M11)</f>
        <v>166</v>
      </c>
      <c r="N12" s="41">
        <f>SUM(N6:N11)</f>
        <v>151</v>
      </c>
      <c r="O12" s="41">
        <f>SUM(O6:O11)</f>
        <v>57</v>
      </c>
      <c r="P12" s="41">
        <f>SUM(P6:P11)</f>
        <v>2</v>
      </c>
      <c r="Q12" s="41">
        <f>SUM(Q6:Q11)</f>
        <v>59</v>
      </c>
      <c r="R12" s="42">
        <f>IFERROR(Q12/N12,"-")</f>
        <v>0.39072847682119</v>
      </c>
      <c r="S12" s="76">
        <f>SUM(S6:S11)</f>
        <v>8</v>
      </c>
      <c r="T12" s="76">
        <f>SUM(T6:T11)</f>
        <v>13</v>
      </c>
      <c r="U12" s="42">
        <f>IFERROR(S12/Q12,"-")</f>
        <v>0.13559322033898</v>
      </c>
      <c r="V12" s="43">
        <f>IFERROR(K12/Q12,"-")</f>
        <v>2372.8813559322</v>
      </c>
      <c r="W12" s="44">
        <f>SUM(W6:W11)</f>
        <v>5</v>
      </c>
      <c r="X12" s="42">
        <f>IFERROR(W12/Q12,"-")</f>
        <v>0.084745762711864</v>
      </c>
      <c r="Y12" s="179">
        <f>SUM(Y6:Y11)</f>
        <v>1600000</v>
      </c>
      <c r="Z12" s="179">
        <f>IFERROR(Y12/Q12,"-")</f>
        <v>27118.644067797</v>
      </c>
      <c r="AA12" s="179">
        <f>IFERROR(Y12/W12,"-")</f>
        <v>320000</v>
      </c>
      <c r="AB12" s="179">
        <f>Y12-K12</f>
        <v>1460000</v>
      </c>
      <c r="AC12" s="45">
        <f>Y12/K12</f>
        <v>11.428571428571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