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<sst xmlns="http://schemas.openxmlformats.org/spreadsheetml/2006/main" uniqueCount="243">
  <si>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</si>
  <si>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</si>
  <si>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</si>
  <si>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</si>
  <si>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</si>
  <si>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</si>
  <si>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</si>
  <si>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</si>
  <si>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</si>
  <si>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</si>
  <si>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</si>
  <si>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</si>
  <si>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</si>
  <si>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</si>
  <si>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</si>
  <si>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</si>
  <si>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</si>
  <si>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</si>
  <si>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</si>
  <si>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</si>
  <si>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</si>
  <si>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</si>
  <si>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</si>
  <si>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</si>
  <si>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</si>
  <si>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</si>
  <si>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</si>
  <si>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</si>
  <si>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</si>
  <si>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</si>
  <si>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</si>
  <si>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</si>
  <si>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</si>
  <si>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</si>
  <si>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</si>
  <si>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</si>
  <si>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</si>
  <si>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</si>
  <si>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</si>
  <si>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</si>
  <si>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</si>
  <si>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</si>
  <si>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</si>
  <si>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</si>
  <si>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</si>
  <si>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</si>
  <si>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</si>
  <si>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</si>
  <si>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</si>
  <si>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</si>
  <si>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</si>
  <si>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</si>
  <si>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</si>
  <si>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</si>
  <si>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</si>
  <si>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</si>
  <si>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</si>
  <si>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np2066</t>
  </si>
  <si>
    <t>インターカラー</t>
  </si>
  <si>
    <t>記事風版</t>
  </si>
  <si>
    <t>(新txt)女性から逆指名</t>
  </si>
  <si>
    <t>lp03_a</t>
  </si>
  <si>
    <t>スポニチ関東</t>
  </si>
  <si>
    <t>4C終面全5段</t>
  </si>
  <si>
    <t>12月21日(土)</t>
  </si>
  <si>
    <t>np2067</t>
  </si>
  <si>
    <t>スポニチ関西</t>
  </si>
  <si>
    <t>np2068</t>
  </si>
  <si>
    <t>スポニチ西部</t>
  </si>
  <si>
    <t>12月20日(金)</t>
  </si>
  <si>
    <t>np2069</t>
  </si>
  <si>
    <t>スポニチ北海道</t>
  </si>
  <si>
    <t>np2070</t>
  </si>
  <si>
    <t>(空電共通)</t>
  </si>
  <si>
    <t>空電</t>
  </si>
  <si>
    <t>空電 (共通)</t>
  </si>
  <si>
    <t>np2071</t>
  </si>
  <si>
    <t>右女３</t>
  </si>
  <si>
    <t>献身交際。キュートな四十路妻。</t>
  </si>
  <si>
    <t>サンスポ関東</t>
  </si>
  <si>
    <t>12月08日(日)</t>
  </si>
  <si>
    <t>np2072</t>
  </si>
  <si>
    <t>np2073</t>
  </si>
  <si>
    <t>サンスポ関西</t>
  </si>
  <si>
    <t>全5段</t>
  </si>
  <si>
    <t>12月07日(土)</t>
  </si>
  <si>
    <t>np2074</t>
  </si>
  <si>
    <t>np2075</t>
  </si>
  <si>
    <t>黒：C版</t>
  </si>
  <si>
    <t>60代、70代男性にも</t>
  </si>
  <si>
    <t>12月14日(土)</t>
  </si>
  <si>
    <t>np2076</t>
  </si>
  <si>
    <t>np2081</t>
  </si>
  <si>
    <t>スポーツ報知関東</t>
  </si>
  <si>
    <t>12月01日(日)</t>
  </si>
  <si>
    <t>np2082</t>
  </si>
  <si>
    <t>np2083</t>
  </si>
  <si>
    <t>デイリースポーツ関西</t>
  </si>
  <si>
    <t>全5段・半5段段つかみ10段保証</t>
  </si>
  <si>
    <t>10段保証</t>
  </si>
  <si>
    <t>np2084</t>
  </si>
  <si>
    <t>np2085</t>
  </si>
  <si>
    <t>np2086</t>
  </si>
  <si>
    <t>デリヘル版2</t>
  </si>
  <si>
    <t>40代以上限定。40代50代60代 中年女性が多いサイト</t>
  </si>
  <si>
    <t>np2087</t>
  </si>
  <si>
    <t>焼肉版</t>
  </si>
  <si>
    <t>求む！女性が好きな男性</t>
  </si>
  <si>
    <t>np2088</t>
  </si>
  <si>
    <t>np2089</t>
  </si>
  <si>
    <t>中京スポーツ</t>
  </si>
  <si>
    <t>np2090</t>
  </si>
  <si>
    <t>np2091</t>
  </si>
  <si>
    <t>np2092</t>
  </si>
  <si>
    <t>np2093</t>
  </si>
  <si>
    <t>スポーツ報知関西</t>
  </si>
  <si>
    <t>np2094</t>
  </si>
  <si>
    <t>np2095</t>
  </si>
  <si>
    <t>np2096</t>
  </si>
  <si>
    <t>np2097</t>
  </si>
  <si>
    <t>12月12日(木)</t>
  </si>
  <si>
    <t>np2098</t>
  </si>
  <si>
    <t>np2099</t>
  </si>
  <si>
    <t>(新登録まわり)記事風版</t>
  </si>
  <si>
    <t>出会い懇願！私たち（この歳でも）真剣なんです</t>
  </si>
  <si>
    <t>12月26日(木)</t>
  </si>
  <si>
    <t>np2100</t>
  </si>
  <si>
    <t>np2101</t>
  </si>
  <si>
    <t>np2102</t>
  </si>
  <si>
    <t>np2103</t>
  </si>
  <si>
    <t>12月28日(土)</t>
  </si>
  <si>
    <t>np2104</t>
  </si>
  <si>
    <t>np2105</t>
  </si>
  <si>
    <t>12月15日(日)</t>
  </si>
  <si>
    <t>np2106</t>
  </si>
  <si>
    <t>np2107</t>
  </si>
  <si>
    <t>12月22日(日)</t>
  </si>
  <si>
    <t>np2108</t>
  </si>
  <si>
    <t>np2109</t>
  </si>
  <si>
    <t>np2110</t>
  </si>
  <si>
    <t>np2111</t>
  </si>
  <si>
    <t>ニッカン関西</t>
  </si>
  <si>
    <t>np2112</t>
  </si>
  <si>
    <t>np2113</t>
  </si>
  <si>
    <t>1月12日(日)</t>
  </si>
  <si>
    <t>np2114</t>
  </si>
  <si>
    <t>np2115</t>
  </si>
  <si>
    <t>4C終面全3段</t>
  </si>
  <si>
    <t>np2116</t>
  </si>
  <si>
    <t>np2117</t>
  </si>
  <si>
    <t>np2118</t>
  </si>
  <si>
    <t>np2119</t>
  </si>
  <si>
    <t>九スポ</t>
  </si>
  <si>
    <t>np2120</t>
  </si>
  <si>
    <t>np2121</t>
  </si>
  <si>
    <t>np2122</t>
  </si>
  <si>
    <t>np2123</t>
  </si>
  <si>
    <t>旧デイリー風</t>
  </si>
  <si>
    <t>4C終面雑報</t>
  </si>
  <si>
    <t>12月06日(金)</t>
  </si>
  <si>
    <t>np2124</t>
  </si>
  <si>
    <t>np2125</t>
  </si>
  <si>
    <t>12月03日(火)</t>
  </si>
  <si>
    <t>np2126</t>
  </si>
  <si>
    <t>np2127</t>
  </si>
  <si>
    <t>記事</t>
  </si>
  <si>
    <t>99「5分で髭剃り。5分で登録。あとは女性に誘われてメシにいく。」</t>
  </si>
  <si>
    <t>4C記事枠</t>
  </si>
  <si>
    <t>np2128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</si>
  <si>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</si>
  <si>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np2129</t>
  </si>
  <si>
    <t>6月クレジットさん新1</t>
  </si>
  <si>
    <t>np2130</t>
  </si>
  <si>
    <t>101「この歳で、最高の初体験。」</t>
  </si>
  <si>
    <t>np2131</t>
  </si>
  <si>
    <t>102「え？数分後会えた！？やらない理由はねぇよな？」</t>
  </si>
  <si>
    <t>12月29日(日)</t>
  </si>
  <si>
    <t>np2132</t>
  </si>
  <si>
    <t>共通</t>
  </si>
  <si>
    <t>np2077</t>
  </si>
  <si>
    <t>①右女３</t>
  </si>
  <si>
    <t>半2段つかみ20段保証</t>
  </si>
  <si>
    <t>20段保証</t>
  </si>
  <si>
    <t>np2078</t>
  </si>
  <si>
    <t>②旧デイリー風</t>
  </si>
  <si>
    <t>半3段つかみ20段保証</t>
  </si>
  <si>
    <t>np2079</t>
  </si>
  <si>
    <t>半5段つかみ20段保証</t>
  </si>
  <si>
    <t>np2080</t>
  </si>
  <si>
    <t>新聞 TOTAL</t>
  </si>
  <si>
    <t>●雑誌 広告</t>
  </si>
  <si>
    <t>zw177</t>
  </si>
  <si>
    <t>芸文社</t>
  </si>
  <si>
    <t>新50代</t>
  </si>
  <si>
    <t>lp03_l</t>
  </si>
  <si>
    <t>カミオン</t>
  </si>
  <si>
    <t>4C1P</t>
  </si>
  <si>
    <t>11月30日(土)</t>
  </si>
  <si>
    <t>zw178</t>
  </si>
  <si>
    <t>zw179</t>
  </si>
  <si>
    <t>日本ジャーナル出版</t>
  </si>
  <si>
    <t>週刊実話</t>
  </si>
  <si>
    <t>表4</t>
  </si>
  <si>
    <t>12月05日(木)</t>
  </si>
  <si>
    <t>zw180</t>
  </si>
  <si>
    <t>zw181</t>
  </si>
  <si>
    <t>扶桑社</t>
  </si>
  <si>
    <t>女性からご飯に誘われる。</t>
  </si>
  <si>
    <t>Tvnavi</t>
  </si>
  <si>
    <t>(月間Tvnavi)①</t>
  </si>
  <si>
    <t>12月13日(金)</t>
  </si>
  <si>
    <t>zw182</t>
  </si>
  <si>
    <t>zw183</t>
  </si>
  <si>
    <t>もう50代だけど・・・</t>
  </si>
  <si>
    <t>zw184</t>
  </si>
  <si>
    <t>ac100</t>
  </si>
  <si>
    <t>アドライヴ</t>
  </si>
  <si>
    <t>大洋図書</t>
  </si>
  <si>
    <t>2P_対談風_わくドキ</t>
  </si>
  <si>
    <t>lp03_f</t>
  </si>
  <si>
    <t>実話ナックルズ ウルトラ</t>
  </si>
  <si>
    <t>4C2P</t>
  </si>
  <si>
    <t>12月11日(水)</t>
  </si>
  <si>
    <t>ac101</t>
  </si>
  <si>
    <t>雑誌 TOTAL</t>
  </si>
  <si>
    <t>●DVD 広告</t>
  </si>
  <si>
    <t>pw111</t>
  </si>
  <si>
    <t>三和出版</t>
  </si>
  <si>
    <t>DVD漫画けんじ</t>
  </si>
  <si>
    <t>A4、全国書店売、1320円、4万部</t>
  </si>
  <si>
    <t>lp07</t>
  </si>
  <si>
    <t>鬼イカセ・極</t>
  </si>
  <si>
    <t>DVD袋表4C</t>
  </si>
  <si>
    <t>pw112</t>
  </si>
  <si>
    <t>pw113</t>
  </si>
  <si>
    <t>A4、全国書店売、1320円、3万部</t>
  </si>
  <si>
    <t>令和元年・煩悩人妻ナンパ報告</t>
  </si>
  <si>
    <t>12月19日(木)</t>
  </si>
  <si>
    <t>pw114</t>
  </si>
  <si>
    <t>pw115</t>
  </si>
  <si>
    <t>究極美女プレステージSP</t>
  </si>
  <si>
    <t>pw116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</si>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</sst>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1.1871428571429</v>
      </c>
      <c r="B6" s="187" t="s">
        <v>57</v>
      </c>
      <c r="C6" s="187" t="s">
        <v>58</v>
      </c>
      <c r="D6" s="187"/>
      <c r="E6" s="187" t="s">
        <v>59</v>
      </c>
      <c r="F6" s="187" t="s">
        <v>60</v>
      </c>
      <c r="G6" s="187" t="s">
        <v>61</v>
      </c>
      <c r="H6" s="90" t="s">
        <v>62</v>
      </c>
      <c r="I6" s="90" t="s">
        <v>63</v>
      </c>
      <c r="J6" s="188" t="s">
        <v>64</v>
      </c>
      <c r="K6" s="179">
        <v>700000</v>
      </c>
      <c r="L6" s="79">
        <v>27</v>
      </c>
      <c r="M6" s="79">
        <v>0</v>
      </c>
      <c r="N6" s="79">
        <v>117</v>
      </c>
      <c r="O6" s="91">
        <v>7</v>
      </c>
      <c r="P6" s="92">
        <v>1</v>
      </c>
      <c r="Q6" s="93">
        <f>O6+P6</f>
        <v>8</v>
      </c>
      <c r="R6" s="80">
        <f>IFERROR(Q6/N6,"-")</f>
        <v>0.068376068376068</v>
      </c>
      <c r="S6" s="79">
        <v>0</v>
      </c>
      <c r="T6" s="79">
        <v>4</v>
      </c>
      <c r="U6" s="80">
        <f>IFERROR(T6/(Q6),"-")</f>
        <v>0.5</v>
      </c>
      <c r="V6" s="81">
        <f>IFERROR(K6/SUM(Q6:Q10),"-")</f>
        <v>14285.714285714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SUM(Y6:Y10)-SUM(K6:K10)</f>
        <v>131000</v>
      </c>
      <c r="AC6" s="83">
        <f>SUM(Y6:Y10)/SUM(K6:K10)</f>
        <v>1.1871428571429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0.125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0.375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0.375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65</v>
      </c>
      <c r="C7" s="187" t="s">
        <v>58</v>
      </c>
      <c r="D7" s="187"/>
      <c r="E7" s="187" t="s">
        <v>59</v>
      </c>
      <c r="F7" s="187" t="s">
        <v>60</v>
      </c>
      <c r="G7" s="187" t="s">
        <v>61</v>
      </c>
      <c r="H7" s="90" t="s">
        <v>66</v>
      </c>
      <c r="I7" s="90" t="s">
        <v>63</v>
      </c>
      <c r="J7" s="188" t="s">
        <v>64</v>
      </c>
      <c r="K7" s="179"/>
      <c r="L7" s="79">
        <v>19</v>
      </c>
      <c r="M7" s="79">
        <v>0</v>
      </c>
      <c r="N7" s="79">
        <v>89</v>
      </c>
      <c r="O7" s="91">
        <v>11</v>
      </c>
      <c r="P7" s="92">
        <v>0</v>
      </c>
      <c r="Q7" s="93">
        <f>O7+P7</f>
        <v>11</v>
      </c>
      <c r="R7" s="80">
        <f>IFERROR(Q7/N7,"-")</f>
        <v>0.12359550561798</v>
      </c>
      <c r="S7" s="79">
        <v>0</v>
      </c>
      <c r="T7" s="79">
        <v>6</v>
      </c>
      <c r="U7" s="80">
        <f>IFERROR(T7/(Q7),"-")</f>
        <v>0.54545454545455</v>
      </c>
      <c r="V7" s="81"/>
      <c r="W7" s="82">
        <v>4</v>
      </c>
      <c r="X7" s="80">
        <f>IF(Q7=0,"-",W7/Q7)</f>
        <v>0.36363636363636</v>
      </c>
      <c r="Y7" s="184">
        <v>204000</v>
      </c>
      <c r="Z7" s="185">
        <f>IFERROR(Y7/Q7,"-")</f>
        <v>18545.454545455</v>
      </c>
      <c r="AA7" s="185">
        <f>IFERROR(Y7/W7,"-")</f>
        <v>51000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2</v>
      </c>
      <c r="AX7" s="107">
        <f>IF(Q7=0,"",IF(AW7=0,"",(AW7/Q7)))</f>
        <v>0.18181818181818</v>
      </c>
      <c r="AY7" s="106">
        <v>1</v>
      </c>
      <c r="AZ7" s="108">
        <f>IFERROR(AY7/AW7,"-")</f>
        <v>0.5</v>
      </c>
      <c r="BA7" s="109">
        <v>9000</v>
      </c>
      <c r="BB7" s="110">
        <f>IFERROR(BA7/AW7,"-")</f>
        <v>4500</v>
      </c>
      <c r="BC7" s="111"/>
      <c r="BD7" s="111"/>
      <c r="BE7" s="111">
        <v>1</v>
      </c>
      <c r="BF7" s="112">
        <v>5</v>
      </c>
      <c r="BG7" s="113">
        <f>IF(Q7=0,"",IF(BF7=0,"",(BF7/Q7)))</f>
        <v>0.45454545454545</v>
      </c>
      <c r="BH7" s="112">
        <v>1</v>
      </c>
      <c r="BI7" s="114">
        <f>IFERROR(BH7/BF7,"-")</f>
        <v>0.2</v>
      </c>
      <c r="BJ7" s="115">
        <v>5000</v>
      </c>
      <c r="BK7" s="116">
        <f>IFERROR(BJ7/BF7,"-")</f>
        <v>1000</v>
      </c>
      <c r="BL7" s="117">
        <v>1</v>
      </c>
      <c r="BM7" s="117"/>
      <c r="BN7" s="117"/>
      <c r="BO7" s="119">
        <v>2</v>
      </c>
      <c r="BP7" s="120">
        <f>IF(Q7=0,"",IF(BO7=0,"",(BO7/Q7)))</f>
        <v>0.18181818181818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0.18181818181818</v>
      </c>
      <c r="BZ7" s="128">
        <v>2</v>
      </c>
      <c r="CA7" s="129">
        <f>IFERROR(BZ7/BX7,"-")</f>
        <v>1</v>
      </c>
      <c r="CB7" s="130">
        <v>190000</v>
      </c>
      <c r="CC7" s="131">
        <f>IFERROR(CB7/BX7,"-")</f>
        <v>95000</v>
      </c>
      <c r="CD7" s="132"/>
      <c r="CE7" s="132"/>
      <c r="CF7" s="132">
        <v>2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4</v>
      </c>
      <c r="CQ7" s="141">
        <v>204000</v>
      </c>
      <c r="CR7" s="141">
        <v>150000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8"/>
      <c r="B8" s="187" t="s">
        <v>67</v>
      </c>
      <c r="C8" s="187" t="s">
        <v>58</v>
      </c>
      <c r="D8" s="187"/>
      <c r="E8" s="187" t="s">
        <v>59</v>
      </c>
      <c r="F8" s="187" t="s">
        <v>60</v>
      </c>
      <c r="G8" s="187" t="s">
        <v>61</v>
      </c>
      <c r="H8" s="90" t="s">
        <v>68</v>
      </c>
      <c r="I8" s="90" t="s">
        <v>63</v>
      </c>
      <c r="J8" s="90" t="s">
        <v>69</v>
      </c>
      <c r="K8" s="179"/>
      <c r="L8" s="79">
        <v>5</v>
      </c>
      <c r="M8" s="79">
        <v>0</v>
      </c>
      <c r="N8" s="79">
        <v>16</v>
      </c>
      <c r="O8" s="91">
        <v>3</v>
      </c>
      <c r="P8" s="92">
        <v>0</v>
      </c>
      <c r="Q8" s="93">
        <f>O8+P8</f>
        <v>3</v>
      </c>
      <c r="R8" s="80">
        <f>IFERROR(Q8/N8,"-")</f>
        <v>0.1875</v>
      </c>
      <c r="S8" s="79">
        <v>0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0.33333333333333</v>
      </c>
      <c r="Y8" s="184">
        <v>1000</v>
      </c>
      <c r="Z8" s="185">
        <f>IFERROR(Y8/Q8,"-")</f>
        <v>333.33333333333</v>
      </c>
      <c r="AA8" s="185">
        <f>IFERROR(Y8/W8,"-")</f>
        <v>1000</v>
      </c>
      <c r="AB8" s="179"/>
      <c r="AC8" s="83"/>
      <c r="AD8" s="77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2</v>
      </c>
      <c r="AX8" s="107">
        <f>IF(Q8=0,"",IF(AW8=0,"",(AW8/Q8)))</f>
        <v>0.66666666666667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0.33333333333333</v>
      </c>
      <c r="BQ8" s="121">
        <v>1</v>
      </c>
      <c r="BR8" s="122">
        <f>IFERROR(BQ8/BO8,"-")</f>
        <v>1</v>
      </c>
      <c r="BS8" s="123">
        <v>1000</v>
      </c>
      <c r="BT8" s="124">
        <f>IFERROR(BS8/BO8,"-")</f>
        <v>1000</v>
      </c>
      <c r="BU8" s="125">
        <v>1</v>
      </c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1000</v>
      </c>
      <c r="CR8" s="141">
        <v>1000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8"/>
      <c r="B9" s="187" t="s">
        <v>70</v>
      </c>
      <c r="C9" s="187" t="s">
        <v>58</v>
      </c>
      <c r="D9" s="187"/>
      <c r="E9" s="187" t="s">
        <v>59</v>
      </c>
      <c r="F9" s="187" t="s">
        <v>60</v>
      </c>
      <c r="G9" s="187" t="s">
        <v>61</v>
      </c>
      <c r="H9" s="90" t="s">
        <v>71</v>
      </c>
      <c r="I9" s="90" t="s">
        <v>63</v>
      </c>
      <c r="J9" s="188" t="s">
        <v>64</v>
      </c>
      <c r="K9" s="179"/>
      <c r="L9" s="79">
        <v>25</v>
      </c>
      <c r="M9" s="79">
        <v>0</v>
      </c>
      <c r="N9" s="79">
        <v>48</v>
      </c>
      <c r="O9" s="91">
        <v>1</v>
      </c>
      <c r="P9" s="92">
        <v>0</v>
      </c>
      <c r="Q9" s="93">
        <f>O9+P9</f>
        <v>1</v>
      </c>
      <c r="R9" s="80">
        <f>IFERROR(Q9/N9,"-")</f>
        <v>0.020833333333333</v>
      </c>
      <c r="S9" s="79">
        <v>0</v>
      </c>
      <c r="T9" s="79">
        <v>1</v>
      </c>
      <c r="U9" s="80">
        <f>IFERROR(T9/(Q9),"-")</f>
        <v>1</v>
      </c>
      <c r="V9" s="81"/>
      <c r="W9" s="82">
        <v>0</v>
      </c>
      <c r="X9" s="80">
        <f>IF(Q9=0,"-",W9/Q9)</f>
        <v>0</v>
      </c>
      <c r="Y9" s="184">
        <v>0</v>
      </c>
      <c r="Z9" s="185">
        <f>IFERROR(Y9/Q9,"-")</f>
        <v>0</v>
      </c>
      <c r="AA9" s="185" t="str">
        <f>IFERROR(Y9/W9,"-")</f>
        <v>-</v>
      </c>
      <c r="AB9" s="179"/>
      <c r="AC9" s="83"/>
      <c r="AD9" s="77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1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8"/>
      <c r="B10" s="187" t="s">
        <v>72</v>
      </c>
      <c r="C10" s="187" t="s">
        <v>58</v>
      </c>
      <c r="D10" s="187"/>
      <c r="E10" s="187" t="s">
        <v>73</v>
      </c>
      <c r="F10" s="187" t="s">
        <v>73</v>
      </c>
      <c r="G10" s="187" t="s">
        <v>74</v>
      </c>
      <c r="H10" s="90" t="s">
        <v>75</v>
      </c>
      <c r="I10" s="90"/>
      <c r="J10" s="90"/>
      <c r="K10" s="179"/>
      <c r="L10" s="79">
        <v>146</v>
      </c>
      <c r="M10" s="79">
        <v>105</v>
      </c>
      <c r="N10" s="79">
        <v>24</v>
      </c>
      <c r="O10" s="91">
        <v>26</v>
      </c>
      <c r="P10" s="92">
        <v>0</v>
      </c>
      <c r="Q10" s="93">
        <f>O10+P10</f>
        <v>26</v>
      </c>
      <c r="R10" s="80">
        <f>IFERROR(Q10/N10,"-")</f>
        <v>1.0833333333333</v>
      </c>
      <c r="S10" s="79">
        <v>2</v>
      </c>
      <c r="T10" s="79">
        <v>9</v>
      </c>
      <c r="U10" s="80">
        <f>IFERROR(T10/(Q10),"-")</f>
        <v>0.34615384615385</v>
      </c>
      <c r="V10" s="81"/>
      <c r="W10" s="82">
        <v>6</v>
      </c>
      <c r="X10" s="80">
        <f>IF(Q10=0,"-",W10/Q10)</f>
        <v>0.23076923076923</v>
      </c>
      <c r="Y10" s="184">
        <v>626000</v>
      </c>
      <c r="Z10" s="185">
        <f>IFERROR(Y10/Q10,"-")</f>
        <v>24076.923076923</v>
      </c>
      <c r="AA10" s="185">
        <f>IFERROR(Y10/W10,"-")</f>
        <v>104333.33333333</v>
      </c>
      <c r="AB10" s="179"/>
      <c r="AC10" s="83"/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0.038461538461538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8</v>
      </c>
      <c r="BG10" s="113">
        <f>IF(Q10=0,"",IF(BF10=0,"",(BF10/Q10)))</f>
        <v>0.30769230769231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13</v>
      </c>
      <c r="BP10" s="120">
        <f>IF(Q10=0,"",IF(BO10=0,"",(BO10/Q10)))</f>
        <v>0.5</v>
      </c>
      <c r="BQ10" s="121">
        <v>4</v>
      </c>
      <c r="BR10" s="122">
        <f>IFERROR(BQ10/BO10,"-")</f>
        <v>0.30769230769231</v>
      </c>
      <c r="BS10" s="123">
        <v>222000</v>
      </c>
      <c r="BT10" s="124">
        <f>IFERROR(BS10/BO10,"-")</f>
        <v>17076.923076923</v>
      </c>
      <c r="BU10" s="125">
        <v>2</v>
      </c>
      <c r="BV10" s="125"/>
      <c r="BW10" s="125">
        <v>2</v>
      </c>
      <c r="BX10" s="126">
        <v>3</v>
      </c>
      <c r="BY10" s="127">
        <f>IF(Q10=0,"",IF(BX10=0,"",(BX10/Q10)))</f>
        <v>0.11538461538462</v>
      </c>
      <c r="BZ10" s="128">
        <v>2</v>
      </c>
      <c r="CA10" s="129">
        <f>IFERROR(BZ10/BX10,"-")</f>
        <v>0.66666666666667</v>
      </c>
      <c r="CB10" s="130">
        <v>2292000</v>
      </c>
      <c r="CC10" s="131">
        <f>IFERROR(CB10/BX10,"-")</f>
        <v>764000</v>
      </c>
      <c r="CD10" s="132"/>
      <c r="CE10" s="132"/>
      <c r="CF10" s="132">
        <v>2</v>
      </c>
      <c r="CG10" s="133">
        <v>1</v>
      </c>
      <c r="CH10" s="134">
        <f>IF(Q10=0,"",IF(CG10=0,"",(CG10/Q10)))</f>
        <v>0.038461538461538</v>
      </c>
      <c r="CI10" s="135">
        <v>1</v>
      </c>
      <c r="CJ10" s="136">
        <f>IFERROR(CI10/CG10,"-")</f>
        <v>1</v>
      </c>
      <c r="CK10" s="137">
        <v>209000</v>
      </c>
      <c r="CL10" s="138">
        <f>IFERROR(CK10/CG10,"-")</f>
        <v>209000</v>
      </c>
      <c r="CM10" s="139"/>
      <c r="CN10" s="139"/>
      <c r="CO10" s="139">
        <v>1</v>
      </c>
      <c r="CP10" s="140">
        <v>6</v>
      </c>
      <c r="CQ10" s="141">
        <v>626000</v>
      </c>
      <c r="CR10" s="141">
        <v>2097000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1.2157894736842</v>
      </c>
      <c r="B11" s="187" t="s">
        <v>76</v>
      </c>
      <c r="C11" s="187" t="s">
        <v>58</v>
      </c>
      <c r="D11" s="187"/>
      <c r="E11" s="187" t="s">
        <v>77</v>
      </c>
      <c r="F11" s="187" t="s">
        <v>78</v>
      </c>
      <c r="G11" s="187" t="s">
        <v>61</v>
      </c>
      <c r="H11" s="90" t="s">
        <v>79</v>
      </c>
      <c r="I11" s="90" t="s">
        <v>63</v>
      </c>
      <c r="J11" s="189" t="s">
        <v>80</v>
      </c>
      <c r="K11" s="179">
        <v>570000</v>
      </c>
      <c r="L11" s="79">
        <v>14</v>
      </c>
      <c r="M11" s="79">
        <v>0</v>
      </c>
      <c r="N11" s="79">
        <v>40</v>
      </c>
      <c r="O11" s="91">
        <v>12</v>
      </c>
      <c r="P11" s="92">
        <v>0</v>
      </c>
      <c r="Q11" s="93">
        <f>O11+P11</f>
        <v>12</v>
      </c>
      <c r="R11" s="80">
        <f>IFERROR(Q11/N11,"-")</f>
        <v>0.3</v>
      </c>
      <c r="S11" s="79">
        <v>0</v>
      </c>
      <c r="T11" s="79">
        <v>7</v>
      </c>
      <c r="U11" s="80">
        <f>IFERROR(T11/(Q11),"-")</f>
        <v>0.58333333333333</v>
      </c>
      <c r="V11" s="81">
        <f>IFERROR(K11/SUM(Q11:Q16),"-")</f>
        <v>15405.405405405</v>
      </c>
      <c r="W11" s="82">
        <v>1</v>
      </c>
      <c r="X11" s="80">
        <f>IF(Q11=0,"-",W11/Q11)</f>
        <v>0.083333333333333</v>
      </c>
      <c r="Y11" s="184">
        <v>17000</v>
      </c>
      <c r="Z11" s="185">
        <f>IFERROR(Y11/Q11,"-")</f>
        <v>1416.6666666667</v>
      </c>
      <c r="AA11" s="185">
        <f>IFERROR(Y11/W11,"-")</f>
        <v>17000</v>
      </c>
      <c r="AB11" s="179">
        <f>SUM(Y11:Y16)-SUM(K11:K16)</f>
        <v>123000</v>
      </c>
      <c r="AC11" s="83">
        <f>SUM(Y11:Y16)/SUM(K11:K16)</f>
        <v>1.2157894736842</v>
      </c>
      <c r="AD11" s="77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0.083333333333333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6</v>
      </c>
      <c r="BG11" s="113">
        <f>IF(Q11=0,"",IF(BF11=0,"",(BF11/Q11)))</f>
        <v>0.5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4</v>
      </c>
      <c r="BP11" s="120">
        <f>IF(Q11=0,"",IF(BO11=0,"",(BO11/Q11)))</f>
        <v>0.33333333333333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0.083333333333333</v>
      </c>
      <c r="BZ11" s="128">
        <v>1</v>
      </c>
      <c r="CA11" s="129">
        <f>IFERROR(BZ11/BX11,"-")</f>
        <v>1</v>
      </c>
      <c r="CB11" s="130">
        <v>17000</v>
      </c>
      <c r="CC11" s="131">
        <f>IFERROR(CB11/BX11,"-")</f>
        <v>17000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17000</v>
      </c>
      <c r="CR11" s="141">
        <v>17000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8"/>
      <c r="B12" s="187" t="s">
        <v>81</v>
      </c>
      <c r="C12" s="187" t="s">
        <v>58</v>
      </c>
      <c r="D12" s="187"/>
      <c r="E12" s="187" t="s">
        <v>77</v>
      </c>
      <c r="F12" s="187" t="s">
        <v>78</v>
      </c>
      <c r="G12" s="187" t="s">
        <v>74</v>
      </c>
      <c r="H12" s="90"/>
      <c r="I12" s="90"/>
      <c r="J12" s="90"/>
      <c r="K12" s="179"/>
      <c r="L12" s="79">
        <v>33</v>
      </c>
      <c r="M12" s="79">
        <v>29</v>
      </c>
      <c r="N12" s="79">
        <v>6</v>
      </c>
      <c r="O12" s="91">
        <v>7</v>
      </c>
      <c r="P12" s="92">
        <v>0</v>
      </c>
      <c r="Q12" s="93">
        <f>O12+P12</f>
        <v>7</v>
      </c>
      <c r="R12" s="80">
        <f>IFERROR(Q12/N12,"-")</f>
        <v>1.1666666666667</v>
      </c>
      <c r="S12" s="79">
        <v>0</v>
      </c>
      <c r="T12" s="79">
        <v>3</v>
      </c>
      <c r="U12" s="80">
        <f>IFERROR(T12/(Q12),"-")</f>
        <v>0.42857142857143</v>
      </c>
      <c r="V12" s="81"/>
      <c r="W12" s="82">
        <v>0</v>
      </c>
      <c r="X12" s="80">
        <f>IF(Q12=0,"-",W12/Q12)</f>
        <v>0</v>
      </c>
      <c r="Y12" s="184">
        <v>0</v>
      </c>
      <c r="Z12" s="185">
        <f>IFERROR(Y12/Q12,"-")</f>
        <v>0</v>
      </c>
      <c r="AA12" s="185" t="str">
        <f>IFERROR(Y12/W12,"-")</f>
        <v>-</v>
      </c>
      <c r="AB12" s="179"/>
      <c r="AC12" s="83"/>
      <c r="AD12" s="77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0.14285714285714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4</v>
      </c>
      <c r="BP12" s="120">
        <f>IF(Q12=0,"",IF(BO12=0,"",(BO12/Q12)))</f>
        <v>0.57142857142857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2</v>
      </c>
      <c r="BY12" s="127">
        <f>IF(Q12=0,"",IF(BX12=0,"",(BX12/Q12)))</f>
        <v>0.28571428571429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8"/>
      <c r="B13" s="187" t="s">
        <v>82</v>
      </c>
      <c r="C13" s="187" t="s">
        <v>58</v>
      </c>
      <c r="D13" s="187"/>
      <c r="E13" s="187" t="s">
        <v>77</v>
      </c>
      <c r="F13" s="187" t="s">
        <v>78</v>
      </c>
      <c r="G13" s="187" t="s">
        <v>61</v>
      </c>
      <c r="H13" s="90" t="s">
        <v>83</v>
      </c>
      <c r="I13" s="90" t="s">
        <v>84</v>
      </c>
      <c r="J13" s="188" t="s">
        <v>85</v>
      </c>
      <c r="K13" s="179"/>
      <c r="L13" s="79">
        <v>11</v>
      </c>
      <c r="M13" s="79">
        <v>0</v>
      </c>
      <c r="N13" s="79">
        <v>34</v>
      </c>
      <c r="O13" s="91">
        <v>7</v>
      </c>
      <c r="P13" s="92">
        <v>0</v>
      </c>
      <c r="Q13" s="93">
        <f>O13+P13</f>
        <v>7</v>
      </c>
      <c r="R13" s="80">
        <f>IFERROR(Q13/N13,"-")</f>
        <v>0.20588235294118</v>
      </c>
      <c r="S13" s="79">
        <v>0</v>
      </c>
      <c r="T13" s="79">
        <v>3</v>
      </c>
      <c r="U13" s="80">
        <f>IFERROR(T13/(Q13),"-")</f>
        <v>0.42857142857143</v>
      </c>
      <c r="V13" s="81"/>
      <c r="W13" s="82">
        <v>0</v>
      </c>
      <c r="X13" s="80">
        <f>IF(Q13=0,"-",W13/Q13)</f>
        <v>0</v>
      </c>
      <c r="Y13" s="184">
        <v>0</v>
      </c>
      <c r="Z13" s="185">
        <f>IFERROR(Y13/Q13,"-")</f>
        <v>0</v>
      </c>
      <c r="AA13" s="185" t="str">
        <f>IFERROR(Y13/W13,"-")</f>
        <v>-</v>
      </c>
      <c r="AB13" s="179"/>
      <c r="AC13" s="83"/>
      <c r="AD13" s="77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4</v>
      </c>
      <c r="BG13" s="113">
        <f>IF(Q13=0,"",IF(BF13=0,"",(BF13/Q13)))</f>
        <v>0.57142857142857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3</v>
      </c>
      <c r="BP13" s="120">
        <f>IF(Q13=0,"",IF(BO13=0,"",(BO13/Q13)))</f>
        <v>0.42857142857143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8"/>
      <c r="B14" s="187" t="s">
        <v>86</v>
      </c>
      <c r="C14" s="187" t="s">
        <v>58</v>
      </c>
      <c r="D14" s="187"/>
      <c r="E14" s="187" t="s">
        <v>77</v>
      </c>
      <c r="F14" s="187" t="s">
        <v>78</v>
      </c>
      <c r="G14" s="187" t="s">
        <v>74</v>
      </c>
      <c r="H14" s="90"/>
      <c r="I14" s="90"/>
      <c r="J14" s="90"/>
      <c r="K14" s="179"/>
      <c r="L14" s="79">
        <v>36</v>
      </c>
      <c r="M14" s="79">
        <v>15</v>
      </c>
      <c r="N14" s="79">
        <v>11</v>
      </c>
      <c r="O14" s="91">
        <v>1</v>
      </c>
      <c r="P14" s="92">
        <v>0</v>
      </c>
      <c r="Q14" s="93">
        <f>O14+P14</f>
        <v>1</v>
      </c>
      <c r="R14" s="80">
        <f>IFERROR(Q14/N14,"-")</f>
        <v>0.090909090909091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4">
        <v>0</v>
      </c>
      <c r="Z14" s="185">
        <f>IFERROR(Y14/Q14,"-")</f>
        <v>0</v>
      </c>
      <c r="AA14" s="185" t="str">
        <f>IFERROR(Y14/W14,"-")</f>
        <v>-</v>
      </c>
      <c r="AB14" s="179"/>
      <c r="AC14" s="83"/>
      <c r="AD14" s="77"/>
      <c r="AE14" s="94">
        <v>1</v>
      </c>
      <c r="AF14" s="95">
        <f>IF(Q14=0,"",IF(AE14=0,"",(AE14/Q14)))</f>
        <v>1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8"/>
      <c r="B15" s="187" t="s">
        <v>87</v>
      </c>
      <c r="C15" s="187" t="s">
        <v>58</v>
      </c>
      <c r="D15" s="187"/>
      <c r="E15" s="187" t="s">
        <v>88</v>
      </c>
      <c r="F15" s="187" t="s">
        <v>89</v>
      </c>
      <c r="G15" s="187" t="s">
        <v>61</v>
      </c>
      <c r="H15" s="90" t="s">
        <v>83</v>
      </c>
      <c r="I15" s="90" t="s">
        <v>84</v>
      </c>
      <c r="J15" s="188" t="s">
        <v>90</v>
      </c>
      <c r="K15" s="179"/>
      <c r="L15" s="79">
        <v>15</v>
      </c>
      <c r="M15" s="79">
        <v>0</v>
      </c>
      <c r="N15" s="79">
        <v>87</v>
      </c>
      <c r="O15" s="91">
        <v>3</v>
      </c>
      <c r="P15" s="92">
        <v>0</v>
      </c>
      <c r="Q15" s="93">
        <f>O15+P15</f>
        <v>3</v>
      </c>
      <c r="R15" s="80">
        <f>IFERROR(Q15/N15,"-")</f>
        <v>0.03448275862069</v>
      </c>
      <c r="S15" s="79">
        <v>0</v>
      </c>
      <c r="T15" s="79">
        <v>2</v>
      </c>
      <c r="U15" s="80">
        <f>IFERROR(T15/(Q15),"-")</f>
        <v>0.66666666666667</v>
      </c>
      <c r="V15" s="81"/>
      <c r="W15" s="82">
        <v>0</v>
      </c>
      <c r="X15" s="80">
        <f>IF(Q15=0,"-",W15/Q15)</f>
        <v>0</v>
      </c>
      <c r="Y15" s="184">
        <v>0</v>
      </c>
      <c r="Z15" s="185">
        <f>IFERROR(Y15/Q15,"-")</f>
        <v>0</v>
      </c>
      <c r="AA15" s="185" t="str">
        <f>IFERROR(Y15/W15,"-")</f>
        <v>-</v>
      </c>
      <c r="AB15" s="179"/>
      <c r="AC15" s="83"/>
      <c r="AD15" s="77"/>
      <c r="AE15" s="94">
        <v>1</v>
      </c>
      <c r="AF15" s="95">
        <f>IF(Q15=0,"",IF(AE15=0,"",(AE15/Q15)))</f>
        <v>0.33333333333333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2</v>
      </c>
      <c r="BY15" s="127">
        <f>IF(Q15=0,"",IF(BX15=0,"",(BX15/Q15)))</f>
        <v>0.66666666666667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8"/>
      <c r="B16" s="187" t="s">
        <v>91</v>
      </c>
      <c r="C16" s="187" t="s">
        <v>58</v>
      </c>
      <c r="D16" s="187"/>
      <c r="E16" s="187" t="s">
        <v>88</v>
      </c>
      <c r="F16" s="187" t="s">
        <v>89</v>
      </c>
      <c r="G16" s="187" t="s">
        <v>74</v>
      </c>
      <c r="H16" s="90"/>
      <c r="I16" s="90"/>
      <c r="J16" s="90"/>
      <c r="K16" s="179"/>
      <c r="L16" s="79">
        <v>77</v>
      </c>
      <c r="M16" s="79">
        <v>39</v>
      </c>
      <c r="N16" s="79">
        <v>5</v>
      </c>
      <c r="O16" s="91">
        <v>7</v>
      </c>
      <c r="P16" s="92">
        <v>0</v>
      </c>
      <c r="Q16" s="93">
        <f>O16+P16</f>
        <v>7</v>
      </c>
      <c r="R16" s="80">
        <f>IFERROR(Q16/N16,"-")</f>
        <v>1.4</v>
      </c>
      <c r="S16" s="79">
        <v>3</v>
      </c>
      <c r="T16" s="79">
        <v>2</v>
      </c>
      <c r="U16" s="80">
        <f>IFERROR(T16/(Q16),"-")</f>
        <v>0.28571428571429</v>
      </c>
      <c r="V16" s="81"/>
      <c r="W16" s="82">
        <v>3</v>
      </c>
      <c r="X16" s="80">
        <f>IF(Q16=0,"-",W16/Q16)</f>
        <v>0.42857142857143</v>
      </c>
      <c r="Y16" s="184">
        <v>676000</v>
      </c>
      <c r="Z16" s="185">
        <f>IFERROR(Y16/Q16,"-")</f>
        <v>96571.428571429</v>
      </c>
      <c r="AA16" s="185">
        <f>IFERROR(Y16/W16,"-")</f>
        <v>225333.33333333</v>
      </c>
      <c r="AB16" s="179"/>
      <c r="AC16" s="83"/>
      <c r="AD16" s="77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0.14285714285714</v>
      </c>
      <c r="BH16" s="112">
        <v>1</v>
      </c>
      <c r="BI16" s="114">
        <f>IFERROR(BH16/BF16,"-")</f>
        <v>1</v>
      </c>
      <c r="BJ16" s="115">
        <v>8000</v>
      </c>
      <c r="BK16" s="116">
        <f>IFERROR(BJ16/BF16,"-")</f>
        <v>8000</v>
      </c>
      <c r="BL16" s="117"/>
      <c r="BM16" s="117">
        <v>1</v>
      </c>
      <c r="BN16" s="117"/>
      <c r="BO16" s="119">
        <v>1</v>
      </c>
      <c r="BP16" s="120">
        <f>IF(Q16=0,"",IF(BO16=0,"",(BO16/Q16)))</f>
        <v>0.14285714285714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4</v>
      </c>
      <c r="BY16" s="127">
        <f>IF(Q16=0,"",IF(BX16=0,"",(BX16/Q16)))</f>
        <v>0.57142857142857</v>
      </c>
      <c r="BZ16" s="128">
        <v>2</v>
      </c>
      <c r="CA16" s="129">
        <f>IFERROR(BZ16/BX16,"-")</f>
        <v>0.5</v>
      </c>
      <c r="CB16" s="130">
        <v>659000</v>
      </c>
      <c r="CC16" s="131">
        <f>IFERROR(CB16/BX16,"-")</f>
        <v>164750</v>
      </c>
      <c r="CD16" s="132"/>
      <c r="CE16" s="132"/>
      <c r="CF16" s="132">
        <v>2</v>
      </c>
      <c r="CG16" s="133">
        <v>1</v>
      </c>
      <c r="CH16" s="134">
        <f>IF(Q16=0,"",IF(CG16=0,"",(CG16/Q16)))</f>
        <v>0.14285714285714</v>
      </c>
      <c r="CI16" s="135">
        <v>1</v>
      </c>
      <c r="CJ16" s="136">
        <f>IFERROR(CI16/CG16,"-")</f>
        <v>1</v>
      </c>
      <c r="CK16" s="137">
        <v>12000</v>
      </c>
      <c r="CL16" s="138">
        <f>IFERROR(CK16/CG16,"-")</f>
        <v>12000</v>
      </c>
      <c r="CM16" s="139"/>
      <c r="CN16" s="139"/>
      <c r="CO16" s="139">
        <v>1</v>
      </c>
      <c r="CP16" s="140">
        <v>3</v>
      </c>
      <c r="CQ16" s="141">
        <v>676000</v>
      </c>
      <c r="CR16" s="141">
        <v>620000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8"/>
      <c r="B17" s="84"/>
      <c r="C17" s="84"/>
      <c r="D17" s="85"/>
      <c r="E17" s="85"/>
      <c r="F17" s="85"/>
      <c r="G17" s="86"/>
      <c r="H17" s="90"/>
      <c r="I17" s="90"/>
      <c r="J17" s="90"/>
      <c r="K17" s="179"/>
      <c r="L17" s="79"/>
      <c r="M17" s="79"/>
      <c r="N17" s="79"/>
      <c r="O17" s="91"/>
      <c r="P17" s="92"/>
      <c r="Q17" s="93"/>
      <c r="R17" s="80"/>
      <c r="S17" s="79"/>
      <c r="T17" s="79"/>
      <c r="U17" s="80"/>
      <c r="V17" s="81"/>
      <c r="W17" s="82"/>
      <c r="X17" s="80"/>
      <c r="Y17" s="184"/>
      <c r="Z17" s="185"/>
      <c r="AA17" s="185"/>
      <c r="AB17" s="179"/>
      <c r="AC17" s="83"/>
      <c r="AD17" s="77"/>
      <c r="AE17" s="94"/>
      <c r="AF17" s="95"/>
      <c r="AG17" s="94"/>
      <c r="AH17" s="96"/>
      <c r="AI17" s="97"/>
      <c r="AJ17" s="98"/>
      <c r="AK17" s="99"/>
      <c r="AL17" s="99"/>
      <c r="AM17" s="99"/>
      <c r="AN17" s="100"/>
      <c r="AO17" s="101"/>
      <c r="AP17" s="100"/>
      <c r="AQ17" s="102"/>
      <c r="AR17" s="103"/>
      <c r="AS17" s="104"/>
      <c r="AT17" s="105"/>
      <c r="AU17" s="105"/>
      <c r="AV17" s="105"/>
      <c r="AW17" s="106"/>
      <c r="AX17" s="107"/>
      <c r="AY17" s="106"/>
      <c r="AZ17" s="108"/>
      <c r="BA17" s="109"/>
      <c r="BB17" s="110"/>
      <c r="BC17" s="111"/>
      <c r="BD17" s="111"/>
      <c r="BE17" s="111"/>
      <c r="BF17" s="112"/>
      <c r="BG17" s="113"/>
      <c r="BH17" s="112"/>
      <c r="BI17" s="114"/>
      <c r="BJ17" s="115"/>
      <c r="BK17" s="116"/>
      <c r="BL17" s="117"/>
      <c r="BM17" s="117"/>
      <c r="BN17" s="117"/>
      <c r="BO17" s="119"/>
      <c r="BP17" s="120"/>
      <c r="BQ17" s="121"/>
      <c r="BR17" s="122"/>
      <c r="BS17" s="123"/>
      <c r="BT17" s="124"/>
      <c r="BU17" s="125"/>
      <c r="BV17" s="125"/>
      <c r="BW17" s="125"/>
      <c r="BX17" s="126"/>
      <c r="BY17" s="127"/>
      <c r="BZ17" s="128"/>
      <c r="CA17" s="129"/>
      <c r="CB17" s="130"/>
      <c r="CC17" s="131"/>
      <c r="CD17" s="132"/>
      <c r="CE17" s="132"/>
      <c r="CF17" s="132"/>
      <c r="CG17" s="133"/>
      <c r="CH17" s="134"/>
      <c r="CI17" s="135"/>
      <c r="CJ17" s="136"/>
      <c r="CK17" s="137"/>
      <c r="CL17" s="138"/>
      <c r="CM17" s="139"/>
      <c r="CN17" s="139"/>
      <c r="CO17" s="139"/>
      <c r="CP17" s="140"/>
      <c r="CQ17" s="141"/>
      <c r="CR17" s="141"/>
      <c r="CS17" s="141"/>
      <c r="CT17" s="142"/>
    </row>
    <row r="18" spans="1:99">
      <c r="A18" s="78"/>
      <c r="B18" s="84"/>
      <c r="C18" s="84"/>
      <c r="D18" s="85"/>
      <c r="E18" s="85"/>
      <c r="F18" s="85"/>
      <c r="G18" s="86"/>
      <c r="H18" s="90"/>
      <c r="I18" s="90"/>
      <c r="J18" s="90"/>
      <c r="K18" s="179"/>
      <c r="L18" s="79"/>
      <c r="M18" s="79"/>
      <c r="N18" s="79"/>
      <c r="O18" s="91"/>
      <c r="P18" s="92"/>
      <c r="Q18" s="93"/>
      <c r="R18" s="80"/>
      <c r="S18" s="79"/>
      <c r="T18" s="79"/>
      <c r="U18" s="80"/>
      <c r="V18" s="81"/>
      <c r="W18" s="82"/>
      <c r="X18" s="80"/>
      <c r="Y18" s="184"/>
      <c r="Z18" s="185"/>
      <c r="AA18" s="185"/>
      <c r="AB18" s="179"/>
      <c r="AC18" s="83"/>
      <c r="AD18" s="77"/>
      <c r="AE18" s="94"/>
      <c r="AF18" s="95"/>
      <c r="AG18" s="94"/>
      <c r="AH18" s="96"/>
      <c r="AI18" s="97"/>
      <c r="AJ18" s="98"/>
      <c r="AK18" s="99"/>
      <c r="AL18" s="99"/>
      <c r="AM18" s="99"/>
      <c r="AN18" s="100"/>
      <c r="AO18" s="101"/>
      <c r="AP18" s="100"/>
      <c r="AQ18" s="102"/>
      <c r="AR18" s="103"/>
      <c r="AS18" s="104"/>
      <c r="AT18" s="105"/>
      <c r="AU18" s="105"/>
      <c r="AV18" s="105"/>
      <c r="AW18" s="106"/>
      <c r="AX18" s="107"/>
      <c r="AY18" s="106"/>
      <c r="AZ18" s="108"/>
      <c r="BA18" s="109"/>
      <c r="BB18" s="110"/>
      <c r="BC18" s="111"/>
      <c r="BD18" s="111"/>
      <c r="BE18" s="111"/>
      <c r="BF18" s="112"/>
      <c r="BG18" s="113"/>
      <c r="BH18" s="112"/>
      <c r="BI18" s="114"/>
      <c r="BJ18" s="115"/>
      <c r="BK18" s="116"/>
      <c r="BL18" s="117"/>
      <c r="BM18" s="117"/>
      <c r="BN18" s="117"/>
      <c r="BO18" s="119"/>
      <c r="BP18" s="120"/>
      <c r="BQ18" s="121"/>
      <c r="BR18" s="122"/>
      <c r="BS18" s="123"/>
      <c r="BT18" s="124"/>
      <c r="BU18" s="125"/>
      <c r="BV18" s="125"/>
      <c r="BW18" s="125"/>
      <c r="BX18" s="126"/>
      <c r="BY18" s="127"/>
      <c r="BZ18" s="128"/>
      <c r="CA18" s="129"/>
      <c r="CB18" s="130"/>
      <c r="CC18" s="131"/>
      <c r="CD18" s="132"/>
      <c r="CE18" s="132"/>
      <c r="CF18" s="132"/>
      <c r="CG18" s="133"/>
      <c r="CH18" s="134"/>
      <c r="CI18" s="135"/>
      <c r="CJ18" s="136"/>
      <c r="CK18" s="137"/>
      <c r="CL18" s="138"/>
      <c r="CM18" s="139"/>
      <c r="CN18" s="139"/>
      <c r="CO18" s="139"/>
      <c r="CP18" s="140"/>
      <c r="CQ18" s="141"/>
      <c r="CR18" s="141"/>
      <c r="CS18" s="141"/>
      <c r="CT18" s="142"/>
    </row>
    <row r="19" spans="1:99">
      <c r="A19" s="78"/>
      <c r="B19" s="84"/>
      <c r="C19" s="84"/>
      <c r="D19" s="85"/>
      <c r="E19" s="85"/>
      <c r="F19" s="85"/>
      <c r="G19" s="86"/>
      <c r="H19" s="90"/>
      <c r="I19" s="90"/>
      <c r="J19" s="90"/>
      <c r="K19" s="179"/>
      <c r="L19" s="79"/>
      <c r="M19" s="79"/>
      <c r="N19" s="79"/>
      <c r="O19" s="91"/>
      <c r="P19" s="92"/>
      <c r="Q19" s="93"/>
      <c r="R19" s="80"/>
      <c r="S19" s="79"/>
      <c r="T19" s="79"/>
      <c r="U19" s="80"/>
      <c r="V19" s="81"/>
      <c r="W19" s="82"/>
      <c r="X19" s="80"/>
      <c r="Y19" s="184"/>
      <c r="Z19" s="185"/>
      <c r="AA19" s="185"/>
      <c r="AB19" s="179"/>
      <c r="AC19" s="83"/>
      <c r="AD19" s="77"/>
      <c r="AE19" s="94"/>
      <c r="AF19" s="95"/>
      <c r="AG19" s="94"/>
      <c r="AH19" s="96"/>
      <c r="AI19" s="97"/>
      <c r="AJ19" s="98"/>
      <c r="AK19" s="99"/>
      <c r="AL19" s="99"/>
      <c r="AM19" s="99"/>
      <c r="AN19" s="100"/>
      <c r="AO19" s="101"/>
      <c r="AP19" s="100"/>
      <c r="AQ19" s="102"/>
      <c r="AR19" s="103"/>
      <c r="AS19" s="104"/>
      <c r="AT19" s="105"/>
      <c r="AU19" s="105"/>
      <c r="AV19" s="105"/>
      <c r="AW19" s="106"/>
      <c r="AX19" s="107"/>
      <c r="AY19" s="106"/>
      <c r="AZ19" s="108"/>
      <c r="BA19" s="109"/>
      <c r="BB19" s="110"/>
      <c r="BC19" s="111"/>
      <c r="BD19" s="111"/>
      <c r="BE19" s="111"/>
      <c r="BF19" s="112"/>
      <c r="BG19" s="113"/>
      <c r="BH19" s="112"/>
      <c r="BI19" s="114"/>
      <c r="BJ19" s="115"/>
      <c r="BK19" s="116"/>
      <c r="BL19" s="117"/>
      <c r="BM19" s="117"/>
      <c r="BN19" s="117"/>
      <c r="BO19" s="119"/>
      <c r="BP19" s="120"/>
      <c r="BQ19" s="121"/>
      <c r="BR19" s="122"/>
      <c r="BS19" s="123"/>
      <c r="BT19" s="124"/>
      <c r="BU19" s="125"/>
      <c r="BV19" s="125"/>
      <c r="BW19" s="125"/>
      <c r="BX19" s="126"/>
      <c r="BY19" s="127"/>
      <c r="BZ19" s="128"/>
      <c r="CA19" s="129"/>
      <c r="CB19" s="130"/>
      <c r="CC19" s="131"/>
      <c r="CD19" s="132"/>
      <c r="CE19" s="132"/>
      <c r="CF19" s="132"/>
      <c r="CG19" s="133"/>
      <c r="CH19" s="134"/>
      <c r="CI19" s="135"/>
      <c r="CJ19" s="136"/>
      <c r="CK19" s="137"/>
      <c r="CL19" s="138"/>
      <c r="CM19" s="139"/>
      <c r="CN19" s="139"/>
      <c r="CO19" s="139"/>
      <c r="CP19" s="140"/>
      <c r="CQ19" s="141"/>
      <c r="CR19" s="141"/>
      <c r="CS19" s="141"/>
      <c r="CT19" s="142"/>
    </row>
    <row r="20" spans="1:99">
      <c r="A20" s="78"/>
      <c r="B20" s="84"/>
      <c r="C20" s="84"/>
      <c r="D20" s="85"/>
      <c r="E20" s="85"/>
      <c r="F20" s="85"/>
      <c r="G20" s="86"/>
      <c r="H20" s="90"/>
      <c r="I20" s="90"/>
      <c r="J20" s="90"/>
      <c r="K20" s="179"/>
      <c r="L20" s="79"/>
      <c r="M20" s="79"/>
      <c r="N20" s="79"/>
      <c r="O20" s="91"/>
      <c r="P20" s="92"/>
      <c r="Q20" s="93"/>
      <c r="R20" s="80"/>
      <c r="S20" s="79"/>
      <c r="T20" s="79"/>
      <c r="U20" s="80"/>
      <c r="V20" s="81"/>
      <c r="W20" s="82"/>
      <c r="X20" s="80"/>
      <c r="Y20" s="184"/>
      <c r="Z20" s="185"/>
      <c r="AA20" s="185"/>
      <c r="AB20" s="179"/>
      <c r="AC20" s="83"/>
      <c r="AD20" s="77"/>
      <c r="AE20" s="94"/>
      <c r="AF20" s="95"/>
      <c r="AG20" s="94"/>
      <c r="AH20" s="96"/>
      <c r="AI20" s="97"/>
      <c r="AJ20" s="98"/>
      <c r="AK20" s="99"/>
      <c r="AL20" s="99"/>
      <c r="AM20" s="99"/>
      <c r="AN20" s="100"/>
      <c r="AO20" s="101"/>
      <c r="AP20" s="100"/>
      <c r="AQ20" s="102"/>
      <c r="AR20" s="103"/>
      <c r="AS20" s="104"/>
      <c r="AT20" s="105"/>
      <c r="AU20" s="105"/>
      <c r="AV20" s="105"/>
      <c r="AW20" s="106"/>
      <c r="AX20" s="107"/>
      <c r="AY20" s="106"/>
      <c r="AZ20" s="108"/>
      <c r="BA20" s="109"/>
      <c r="BB20" s="110"/>
      <c r="BC20" s="111"/>
      <c r="BD20" s="111"/>
      <c r="BE20" s="111"/>
      <c r="BF20" s="112"/>
      <c r="BG20" s="113"/>
      <c r="BH20" s="112"/>
      <c r="BI20" s="114"/>
      <c r="BJ20" s="115"/>
      <c r="BK20" s="116"/>
      <c r="BL20" s="117"/>
      <c r="BM20" s="117"/>
      <c r="BN20" s="117"/>
      <c r="BO20" s="119"/>
      <c r="BP20" s="120"/>
      <c r="BQ20" s="121"/>
      <c r="BR20" s="122"/>
      <c r="BS20" s="123"/>
      <c r="BT20" s="124"/>
      <c r="BU20" s="125"/>
      <c r="BV20" s="125"/>
      <c r="BW20" s="125"/>
      <c r="BX20" s="126"/>
      <c r="BY20" s="127"/>
      <c r="BZ20" s="128"/>
      <c r="CA20" s="129"/>
      <c r="CB20" s="130"/>
      <c r="CC20" s="131"/>
      <c r="CD20" s="132"/>
      <c r="CE20" s="132"/>
      <c r="CF20" s="132"/>
      <c r="CG20" s="133"/>
      <c r="CH20" s="134"/>
      <c r="CI20" s="135"/>
      <c r="CJ20" s="136"/>
      <c r="CK20" s="137"/>
      <c r="CL20" s="138"/>
      <c r="CM20" s="139"/>
      <c r="CN20" s="139"/>
      <c r="CO20" s="139"/>
      <c r="CP20" s="140"/>
      <c r="CQ20" s="141"/>
      <c r="CR20" s="141"/>
      <c r="CS20" s="141"/>
      <c r="CT20" s="142"/>
    </row>
    <row r="21" spans="1:99">
      <c r="A21" s="78">
        <f>AC21</f>
        <v>1.33</v>
      </c>
      <c r="B21" s="187" t="s">
        <v>92</v>
      </c>
      <c r="C21" s="187" t="s">
        <v>58</v>
      </c>
      <c r="D21" s="187"/>
      <c r="E21" s="187" t="s">
        <v>59</v>
      </c>
      <c r="F21" s="187" t="s">
        <v>60</v>
      </c>
      <c r="G21" s="187" t="s">
        <v>61</v>
      </c>
      <c r="H21" s="90" t="s">
        <v>93</v>
      </c>
      <c r="I21" s="90" t="s">
        <v>63</v>
      </c>
      <c r="J21" s="189" t="s">
        <v>94</v>
      </c>
      <c r="K21" s="179">
        <v>400000</v>
      </c>
      <c r="L21" s="79">
        <v>27</v>
      </c>
      <c r="M21" s="79">
        <v>0</v>
      </c>
      <c r="N21" s="79">
        <v>86</v>
      </c>
      <c r="O21" s="91">
        <v>9</v>
      </c>
      <c r="P21" s="92">
        <v>0</v>
      </c>
      <c r="Q21" s="93">
        <f>O21+P21</f>
        <v>9</v>
      </c>
      <c r="R21" s="80">
        <f>IFERROR(Q21/N21,"-")</f>
        <v>0.1046511627907</v>
      </c>
      <c r="S21" s="79">
        <v>1</v>
      </c>
      <c r="T21" s="79">
        <v>6</v>
      </c>
      <c r="U21" s="80">
        <f>IFERROR(T21/(Q21),"-")</f>
        <v>0.66666666666667</v>
      </c>
      <c r="V21" s="81">
        <f>IFERROR(K21/SUM(Q21:Q22),"-")</f>
        <v>15384.615384615</v>
      </c>
      <c r="W21" s="82">
        <v>2</v>
      </c>
      <c r="X21" s="80">
        <f>IF(Q21=0,"-",W21/Q21)</f>
        <v>0.22222222222222</v>
      </c>
      <c r="Y21" s="184">
        <v>203000</v>
      </c>
      <c r="Z21" s="185">
        <f>IFERROR(Y21/Q21,"-")</f>
        <v>22555.555555556</v>
      </c>
      <c r="AA21" s="185">
        <f>IFERROR(Y21/W21,"-")</f>
        <v>101500</v>
      </c>
      <c r="AB21" s="179">
        <f>SUM(Y21:Y22)-SUM(K21:K22)</f>
        <v>132000</v>
      </c>
      <c r="AC21" s="83">
        <f>SUM(Y21:Y22)/SUM(K21:K22)</f>
        <v>1.33</v>
      </c>
      <c r="AD21" s="77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1</v>
      </c>
      <c r="AX21" s="107">
        <f>IF(Q21=0,"",IF(AW21=0,"",(AW21/Q21)))</f>
        <v>0.11111111111111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3</v>
      </c>
      <c r="BG21" s="113">
        <f>IF(Q21=0,"",IF(BF21=0,"",(BF21/Q21)))</f>
        <v>0.33333333333333</v>
      </c>
      <c r="BH21" s="112">
        <v>1</v>
      </c>
      <c r="BI21" s="114">
        <f>IFERROR(BH21/BF21,"-")</f>
        <v>0.33333333333333</v>
      </c>
      <c r="BJ21" s="115">
        <v>141000</v>
      </c>
      <c r="BK21" s="116">
        <f>IFERROR(BJ21/BF21,"-")</f>
        <v>47000</v>
      </c>
      <c r="BL21" s="117"/>
      <c r="BM21" s="117"/>
      <c r="BN21" s="117">
        <v>1</v>
      </c>
      <c r="BO21" s="119">
        <v>4</v>
      </c>
      <c r="BP21" s="120">
        <f>IF(Q21=0,"",IF(BO21=0,"",(BO21/Q21)))</f>
        <v>0.44444444444444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0.11111111111111</v>
      </c>
      <c r="BZ21" s="128">
        <v>1</v>
      </c>
      <c r="CA21" s="129">
        <f>IFERROR(BZ21/BX21,"-")</f>
        <v>1</v>
      </c>
      <c r="CB21" s="130">
        <v>62000</v>
      </c>
      <c r="CC21" s="131">
        <f>IFERROR(CB21/BX21,"-")</f>
        <v>62000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2</v>
      </c>
      <c r="CQ21" s="141">
        <v>203000</v>
      </c>
      <c r="CR21" s="141">
        <v>141000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8"/>
      <c r="B22" s="187" t="s">
        <v>95</v>
      </c>
      <c r="C22" s="187" t="s">
        <v>58</v>
      </c>
      <c r="D22" s="187"/>
      <c r="E22" s="187" t="s">
        <v>59</v>
      </c>
      <c r="F22" s="187" t="s">
        <v>60</v>
      </c>
      <c r="G22" s="187" t="s">
        <v>74</v>
      </c>
      <c r="H22" s="90"/>
      <c r="I22" s="90"/>
      <c r="J22" s="90"/>
      <c r="K22" s="179"/>
      <c r="L22" s="79">
        <v>67</v>
      </c>
      <c r="M22" s="79">
        <v>55</v>
      </c>
      <c r="N22" s="79">
        <v>11</v>
      </c>
      <c r="O22" s="91">
        <v>17</v>
      </c>
      <c r="P22" s="92">
        <v>0</v>
      </c>
      <c r="Q22" s="93">
        <f>O22+P22</f>
        <v>17</v>
      </c>
      <c r="R22" s="80">
        <f>IFERROR(Q22/N22,"-")</f>
        <v>1.5454545454545</v>
      </c>
      <c r="S22" s="79">
        <v>0</v>
      </c>
      <c r="T22" s="79">
        <v>6</v>
      </c>
      <c r="U22" s="80">
        <f>IFERROR(T22/(Q22),"-")</f>
        <v>0.35294117647059</v>
      </c>
      <c r="V22" s="81"/>
      <c r="W22" s="82">
        <v>4</v>
      </c>
      <c r="X22" s="80">
        <f>IF(Q22=0,"-",W22/Q22)</f>
        <v>0.23529411764706</v>
      </c>
      <c r="Y22" s="184">
        <v>329000</v>
      </c>
      <c r="Z22" s="185">
        <f>IFERROR(Y22/Q22,"-")</f>
        <v>19352.941176471</v>
      </c>
      <c r="AA22" s="185">
        <f>IFERROR(Y22/W22,"-")</f>
        <v>82250</v>
      </c>
      <c r="AB22" s="179"/>
      <c r="AC22" s="83"/>
      <c r="AD22" s="77"/>
      <c r="AE22" s="94">
        <v>1</v>
      </c>
      <c r="AF22" s="95">
        <f>IF(Q22=0,"",IF(AE22=0,"",(AE22/Q22)))</f>
        <v>0.058823529411765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>
        <v>1</v>
      </c>
      <c r="AO22" s="101">
        <f>IF(Q22=0,"",IF(AN22=0,"",(AN22/Q22)))</f>
        <v>0.058823529411765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1</v>
      </c>
      <c r="AX22" s="107">
        <f>IF(Q22=0,"",IF(AW22=0,"",(AW22/Q22)))</f>
        <v>0.058823529411765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2</v>
      </c>
      <c r="BG22" s="113">
        <f>IF(Q22=0,"",IF(BF22=0,"",(BF22/Q22)))</f>
        <v>0.11764705882353</v>
      </c>
      <c r="BH22" s="112">
        <v>1</v>
      </c>
      <c r="BI22" s="114">
        <f>IFERROR(BH22/BF22,"-")</f>
        <v>0.5</v>
      </c>
      <c r="BJ22" s="115">
        <v>288000</v>
      </c>
      <c r="BK22" s="116">
        <f>IFERROR(BJ22/BF22,"-")</f>
        <v>144000</v>
      </c>
      <c r="BL22" s="117"/>
      <c r="BM22" s="117"/>
      <c r="BN22" s="117">
        <v>1</v>
      </c>
      <c r="BO22" s="119">
        <v>5</v>
      </c>
      <c r="BP22" s="120">
        <f>IF(Q22=0,"",IF(BO22=0,"",(BO22/Q22)))</f>
        <v>0.29411764705882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6</v>
      </c>
      <c r="BY22" s="127">
        <f>IF(Q22=0,"",IF(BX22=0,"",(BX22/Q22)))</f>
        <v>0.35294117647059</v>
      </c>
      <c r="BZ22" s="128">
        <v>2</v>
      </c>
      <c r="CA22" s="129">
        <f>IFERROR(BZ22/BX22,"-")</f>
        <v>0.33333333333333</v>
      </c>
      <c r="CB22" s="130">
        <v>38000</v>
      </c>
      <c r="CC22" s="131">
        <f>IFERROR(CB22/BX22,"-")</f>
        <v>6333.3333333333</v>
      </c>
      <c r="CD22" s="132">
        <v>1</v>
      </c>
      <c r="CE22" s="132"/>
      <c r="CF22" s="132">
        <v>1</v>
      </c>
      <c r="CG22" s="133">
        <v>1</v>
      </c>
      <c r="CH22" s="134">
        <f>IF(Q22=0,"",IF(CG22=0,"",(CG22/Q22)))</f>
        <v>0.058823529411765</v>
      </c>
      <c r="CI22" s="135">
        <v>1</v>
      </c>
      <c r="CJ22" s="136">
        <f>IFERROR(CI22/CG22,"-")</f>
        <v>1</v>
      </c>
      <c r="CK22" s="137">
        <v>3000</v>
      </c>
      <c r="CL22" s="138">
        <f>IFERROR(CK22/CG22,"-")</f>
        <v>3000</v>
      </c>
      <c r="CM22" s="139">
        <v>1</v>
      </c>
      <c r="CN22" s="139"/>
      <c r="CO22" s="139"/>
      <c r="CP22" s="140">
        <v>4</v>
      </c>
      <c r="CQ22" s="141">
        <v>329000</v>
      </c>
      <c r="CR22" s="141">
        <v>288000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8">
        <f>AC23</f>
        <v>4.7325</v>
      </c>
      <c r="B23" s="187" t="s">
        <v>96</v>
      </c>
      <c r="C23" s="187" t="s">
        <v>58</v>
      </c>
      <c r="D23" s="187"/>
      <c r="E23" s="187" t="s">
        <v>59</v>
      </c>
      <c r="F23" s="187" t="s">
        <v>60</v>
      </c>
      <c r="G23" s="187" t="s">
        <v>61</v>
      </c>
      <c r="H23" s="90" t="s">
        <v>97</v>
      </c>
      <c r="I23" s="90" t="s">
        <v>98</v>
      </c>
      <c r="J23" s="90" t="s">
        <v>99</v>
      </c>
      <c r="K23" s="179">
        <v>200000</v>
      </c>
      <c r="L23" s="79">
        <v>5</v>
      </c>
      <c r="M23" s="79">
        <v>0</v>
      </c>
      <c r="N23" s="79">
        <v>13</v>
      </c>
      <c r="O23" s="91">
        <v>2</v>
      </c>
      <c r="P23" s="92">
        <v>0</v>
      </c>
      <c r="Q23" s="93">
        <f>O23+P23</f>
        <v>2</v>
      </c>
      <c r="R23" s="80">
        <f>IFERROR(Q23/N23,"-")</f>
        <v>0.15384615384615</v>
      </c>
      <c r="S23" s="79">
        <v>0</v>
      </c>
      <c r="T23" s="79">
        <v>0</v>
      </c>
      <c r="U23" s="80">
        <f>IFERROR(T23/(Q23),"-")</f>
        <v>0</v>
      </c>
      <c r="V23" s="81">
        <f>IFERROR(K23/SUM(Q23:Q28),"-")</f>
        <v>9523.8095238095</v>
      </c>
      <c r="W23" s="82">
        <v>0</v>
      </c>
      <c r="X23" s="80">
        <f>IF(Q23=0,"-",W23/Q23)</f>
        <v>0</v>
      </c>
      <c r="Y23" s="184">
        <v>0</v>
      </c>
      <c r="Z23" s="185">
        <f>IFERROR(Y23/Q23,"-")</f>
        <v>0</v>
      </c>
      <c r="AA23" s="185" t="str">
        <f>IFERROR(Y23/W23,"-")</f>
        <v>-</v>
      </c>
      <c r="AB23" s="179">
        <f>SUM(Y23:Y28)-SUM(K23:K28)</f>
        <v>746500</v>
      </c>
      <c r="AC23" s="83">
        <f>SUM(Y23:Y28)/SUM(K23:K28)</f>
        <v>4.7325</v>
      </c>
      <c r="AD23" s="77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2</v>
      </c>
      <c r="BP23" s="120">
        <f>IF(Q23=0,"",IF(BO23=0,"",(BO23/Q23)))</f>
        <v>1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8"/>
      <c r="B24" s="187" t="s">
        <v>100</v>
      </c>
      <c r="C24" s="187" t="s">
        <v>58</v>
      </c>
      <c r="D24" s="187"/>
      <c r="E24" s="187" t="s">
        <v>77</v>
      </c>
      <c r="F24" s="187" t="s">
        <v>78</v>
      </c>
      <c r="G24" s="187" t="s">
        <v>61</v>
      </c>
      <c r="H24" s="90"/>
      <c r="I24" s="90" t="s">
        <v>98</v>
      </c>
      <c r="J24" s="90"/>
      <c r="K24" s="179"/>
      <c r="L24" s="79">
        <v>10</v>
      </c>
      <c r="M24" s="79">
        <v>0</v>
      </c>
      <c r="N24" s="79">
        <v>35</v>
      </c>
      <c r="O24" s="91">
        <v>3</v>
      </c>
      <c r="P24" s="92">
        <v>0</v>
      </c>
      <c r="Q24" s="93">
        <f>O24+P24</f>
        <v>3</v>
      </c>
      <c r="R24" s="80">
        <f>IFERROR(Q24/N24,"-")</f>
        <v>0.085714285714286</v>
      </c>
      <c r="S24" s="79">
        <v>0</v>
      </c>
      <c r="T24" s="79">
        <v>2</v>
      </c>
      <c r="U24" s="80">
        <f>IFERROR(T24/(Q24),"-")</f>
        <v>0.66666666666667</v>
      </c>
      <c r="V24" s="81"/>
      <c r="W24" s="82">
        <v>1</v>
      </c>
      <c r="X24" s="80">
        <f>IF(Q24=0,"-",W24/Q24)</f>
        <v>0.33333333333333</v>
      </c>
      <c r="Y24" s="184">
        <v>3000</v>
      </c>
      <c r="Z24" s="185">
        <f>IFERROR(Y24/Q24,"-")</f>
        <v>1000</v>
      </c>
      <c r="AA24" s="185">
        <f>IFERROR(Y24/W24,"-")</f>
        <v>3000</v>
      </c>
      <c r="AB24" s="179"/>
      <c r="AC24" s="83"/>
      <c r="AD24" s="77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0.33333333333333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0.33333333333333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0.33333333333333</v>
      </c>
      <c r="BZ24" s="128">
        <v>1</v>
      </c>
      <c r="CA24" s="129">
        <f>IFERROR(BZ24/BX24,"-")</f>
        <v>1</v>
      </c>
      <c r="CB24" s="130">
        <v>3000</v>
      </c>
      <c r="CC24" s="131">
        <f>IFERROR(CB24/BX24,"-")</f>
        <v>3000</v>
      </c>
      <c r="CD24" s="132">
        <v>1</v>
      </c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3000</v>
      </c>
      <c r="CR24" s="141">
        <v>3000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8"/>
      <c r="B25" s="187" t="s">
        <v>101</v>
      </c>
      <c r="C25" s="187" t="s">
        <v>58</v>
      </c>
      <c r="D25" s="187"/>
      <c r="E25" s="187" t="s">
        <v>88</v>
      </c>
      <c r="F25" s="187" t="s">
        <v>89</v>
      </c>
      <c r="G25" s="187" t="s">
        <v>61</v>
      </c>
      <c r="H25" s="90"/>
      <c r="I25" s="90" t="s">
        <v>98</v>
      </c>
      <c r="J25" s="90"/>
      <c r="K25" s="179"/>
      <c r="L25" s="79">
        <v>3</v>
      </c>
      <c r="M25" s="79">
        <v>0</v>
      </c>
      <c r="N25" s="79">
        <v>11</v>
      </c>
      <c r="O25" s="91">
        <v>0</v>
      </c>
      <c r="P25" s="92">
        <v>0</v>
      </c>
      <c r="Q25" s="93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/>
      <c r="W25" s="82">
        <v>0</v>
      </c>
      <c r="X25" s="80" t="str">
        <f>IF(Q25=0,"-",W25/Q25)</f>
        <v>-</v>
      </c>
      <c r="Y25" s="184">
        <v>0</v>
      </c>
      <c r="Z25" s="185" t="str">
        <f>IFERROR(Y25/Q25,"-")</f>
        <v>-</v>
      </c>
      <c r="AA25" s="185" t="str">
        <f>IFERROR(Y25/W25,"-")</f>
        <v>-</v>
      </c>
      <c r="AB25" s="179"/>
      <c r="AC25" s="83"/>
      <c r="AD25" s="77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8"/>
      <c r="B26" s="187" t="s">
        <v>102</v>
      </c>
      <c r="C26" s="187" t="s">
        <v>58</v>
      </c>
      <c r="D26" s="187"/>
      <c r="E26" s="187" t="s">
        <v>103</v>
      </c>
      <c r="F26" s="187" t="s">
        <v>104</v>
      </c>
      <c r="G26" s="187" t="s">
        <v>61</v>
      </c>
      <c r="H26" s="90"/>
      <c r="I26" s="90" t="s">
        <v>98</v>
      </c>
      <c r="J26" s="90"/>
      <c r="K26" s="179"/>
      <c r="L26" s="79">
        <v>4</v>
      </c>
      <c r="M26" s="79">
        <v>0</v>
      </c>
      <c r="N26" s="79">
        <v>29</v>
      </c>
      <c r="O26" s="91">
        <v>1</v>
      </c>
      <c r="P26" s="92">
        <v>0</v>
      </c>
      <c r="Q26" s="93">
        <f>O26+P26</f>
        <v>1</v>
      </c>
      <c r="R26" s="80">
        <f>IFERROR(Q26/N26,"-")</f>
        <v>0.03448275862069</v>
      </c>
      <c r="S26" s="79">
        <v>0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4">
        <v>0</v>
      </c>
      <c r="Z26" s="185">
        <f>IFERROR(Y26/Q26,"-")</f>
        <v>0</v>
      </c>
      <c r="AA26" s="185" t="str">
        <f>IFERROR(Y26/W26,"-")</f>
        <v>-</v>
      </c>
      <c r="AB26" s="179"/>
      <c r="AC26" s="83"/>
      <c r="AD26" s="77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1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8"/>
      <c r="B27" s="187" t="s">
        <v>105</v>
      </c>
      <c r="C27" s="187" t="s">
        <v>58</v>
      </c>
      <c r="D27" s="187"/>
      <c r="E27" s="187" t="s">
        <v>106</v>
      </c>
      <c r="F27" s="187" t="s">
        <v>107</v>
      </c>
      <c r="G27" s="187" t="s">
        <v>61</v>
      </c>
      <c r="H27" s="90"/>
      <c r="I27" s="90" t="s">
        <v>98</v>
      </c>
      <c r="J27" s="90"/>
      <c r="K27" s="179"/>
      <c r="L27" s="79">
        <v>10</v>
      </c>
      <c r="M27" s="79">
        <v>0</v>
      </c>
      <c r="N27" s="79">
        <v>26</v>
      </c>
      <c r="O27" s="91">
        <v>1</v>
      </c>
      <c r="P27" s="92">
        <v>0</v>
      </c>
      <c r="Q27" s="93">
        <f>O27+P27</f>
        <v>1</v>
      </c>
      <c r="R27" s="80">
        <f>IFERROR(Q27/N27,"-")</f>
        <v>0.038461538461538</v>
      </c>
      <c r="S27" s="79">
        <v>0</v>
      </c>
      <c r="T27" s="79">
        <v>1</v>
      </c>
      <c r="U27" s="80">
        <f>IFERROR(T27/(Q27),"-")</f>
        <v>1</v>
      </c>
      <c r="V27" s="81"/>
      <c r="W27" s="82">
        <v>0</v>
      </c>
      <c r="X27" s="80">
        <f>IF(Q27=0,"-",W27/Q27)</f>
        <v>0</v>
      </c>
      <c r="Y27" s="184">
        <v>0</v>
      </c>
      <c r="Z27" s="185">
        <f>IFERROR(Y27/Q27,"-")</f>
        <v>0</v>
      </c>
      <c r="AA27" s="185" t="str">
        <f>IFERROR(Y27/W27,"-")</f>
        <v>-</v>
      </c>
      <c r="AB27" s="179"/>
      <c r="AC27" s="83"/>
      <c r="AD27" s="77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1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8"/>
      <c r="B28" s="187" t="s">
        <v>108</v>
      </c>
      <c r="C28" s="187" t="s">
        <v>58</v>
      </c>
      <c r="D28" s="187"/>
      <c r="E28" s="187" t="s">
        <v>73</v>
      </c>
      <c r="F28" s="187" t="s">
        <v>73</v>
      </c>
      <c r="G28" s="187" t="s">
        <v>74</v>
      </c>
      <c r="H28" s="90"/>
      <c r="I28" s="90"/>
      <c r="J28" s="90"/>
      <c r="K28" s="179"/>
      <c r="L28" s="79">
        <v>165</v>
      </c>
      <c r="M28" s="79">
        <v>62</v>
      </c>
      <c r="N28" s="79">
        <v>16</v>
      </c>
      <c r="O28" s="91">
        <v>14</v>
      </c>
      <c r="P28" s="92">
        <v>0</v>
      </c>
      <c r="Q28" s="93">
        <f>O28+P28</f>
        <v>14</v>
      </c>
      <c r="R28" s="80">
        <f>IFERROR(Q28/N28,"-")</f>
        <v>0.875</v>
      </c>
      <c r="S28" s="79">
        <v>1</v>
      </c>
      <c r="T28" s="79">
        <v>5</v>
      </c>
      <c r="U28" s="80">
        <f>IFERROR(T28/(Q28),"-")</f>
        <v>0.35714285714286</v>
      </c>
      <c r="V28" s="81"/>
      <c r="W28" s="82">
        <v>4</v>
      </c>
      <c r="X28" s="80">
        <f>IF(Q28=0,"-",W28/Q28)</f>
        <v>0.28571428571429</v>
      </c>
      <c r="Y28" s="184">
        <v>943500</v>
      </c>
      <c r="Z28" s="185">
        <f>IFERROR(Y28/Q28,"-")</f>
        <v>67392.857142857</v>
      </c>
      <c r="AA28" s="185">
        <f>IFERROR(Y28/W28,"-")</f>
        <v>235875</v>
      </c>
      <c r="AB28" s="179"/>
      <c r="AC28" s="83"/>
      <c r="AD28" s="77"/>
      <c r="AE28" s="94">
        <v>1</v>
      </c>
      <c r="AF28" s="95">
        <f>IF(Q28=0,"",IF(AE28=0,"",(AE28/Q28)))</f>
        <v>0.071428571428571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>
        <v>1</v>
      </c>
      <c r="AX28" s="107">
        <f>IF(Q28=0,"",IF(AW28=0,"",(AW28/Q28)))</f>
        <v>0.071428571428571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2</v>
      </c>
      <c r="BG28" s="113">
        <f>IF(Q28=0,"",IF(BF28=0,"",(BF28/Q28)))</f>
        <v>0.14285714285714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7</v>
      </c>
      <c r="BP28" s="120">
        <f>IF(Q28=0,"",IF(BO28=0,"",(BO28/Q28)))</f>
        <v>0.5</v>
      </c>
      <c r="BQ28" s="121">
        <v>6</v>
      </c>
      <c r="BR28" s="122">
        <f>IFERROR(BQ28/BO28,"-")</f>
        <v>0.85714285714286</v>
      </c>
      <c r="BS28" s="123">
        <v>1240500</v>
      </c>
      <c r="BT28" s="124">
        <f>IFERROR(BS28/BO28,"-")</f>
        <v>177214.28571429</v>
      </c>
      <c r="BU28" s="125">
        <v>3</v>
      </c>
      <c r="BV28" s="125"/>
      <c r="BW28" s="125">
        <v>3</v>
      </c>
      <c r="BX28" s="126">
        <v>3</v>
      </c>
      <c r="BY28" s="127">
        <f>IF(Q28=0,"",IF(BX28=0,"",(BX28/Q28)))</f>
        <v>0.21428571428571</v>
      </c>
      <c r="BZ28" s="128">
        <v>1</v>
      </c>
      <c r="CA28" s="129">
        <f>IFERROR(BZ28/BX28,"-")</f>
        <v>0.33333333333333</v>
      </c>
      <c r="CB28" s="130">
        <v>10000</v>
      </c>
      <c r="CC28" s="131">
        <f>IFERROR(CB28/BX28,"-")</f>
        <v>3333.3333333333</v>
      </c>
      <c r="CD28" s="132">
        <v>1</v>
      </c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4</v>
      </c>
      <c r="CQ28" s="141">
        <v>943500</v>
      </c>
      <c r="CR28" s="141">
        <v>847500</v>
      </c>
      <c r="CS28" s="141"/>
      <c r="CT28" s="142" t="str">
        <f>IF(AND(CR28=0,CS28=0),"",IF(AND(CR28&lt;=100000,CS28&lt;=100000),"",IF(CR28/CQ28&gt;0.7,"男高",IF(CS28/CQ28&gt;0.7,"女高",""))))</f>
        <v>男高</v>
      </c>
    </row>
    <row r="29" spans="1:99">
      <c r="A29" s="78">
        <f>AC29</f>
        <v>1.7066666666667</v>
      </c>
      <c r="B29" s="187" t="s">
        <v>109</v>
      </c>
      <c r="C29" s="187" t="s">
        <v>58</v>
      </c>
      <c r="D29" s="187"/>
      <c r="E29" s="187" t="s">
        <v>59</v>
      </c>
      <c r="F29" s="187" t="s">
        <v>60</v>
      </c>
      <c r="G29" s="187" t="s">
        <v>61</v>
      </c>
      <c r="H29" s="90" t="s">
        <v>110</v>
      </c>
      <c r="I29" s="90" t="s">
        <v>63</v>
      </c>
      <c r="J29" s="188" t="s">
        <v>90</v>
      </c>
      <c r="K29" s="179">
        <v>150000</v>
      </c>
      <c r="L29" s="79">
        <v>9</v>
      </c>
      <c r="M29" s="79">
        <v>0</v>
      </c>
      <c r="N29" s="79">
        <v>43</v>
      </c>
      <c r="O29" s="91">
        <v>7</v>
      </c>
      <c r="P29" s="92">
        <v>0</v>
      </c>
      <c r="Q29" s="93">
        <f>O29+P29</f>
        <v>7</v>
      </c>
      <c r="R29" s="80">
        <f>IFERROR(Q29/N29,"-")</f>
        <v>0.16279069767442</v>
      </c>
      <c r="S29" s="79">
        <v>1</v>
      </c>
      <c r="T29" s="79">
        <v>4</v>
      </c>
      <c r="U29" s="80">
        <f>IFERROR(T29/(Q29),"-")</f>
        <v>0.57142857142857</v>
      </c>
      <c r="V29" s="81">
        <f>IFERROR(K29/SUM(Q29:Q30),"-")</f>
        <v>12500</v>
      </c>
      <c r="W29" s="82">
        <v>2</v>
      </c>
      <c r="X29" s="80">
        <f>IF(Q29=0,"-",W29/Q29)</f>
        <v>0.28571428571429</v>
      </c>
      <c r="Y29" s="184">
        <v>256000</v>
      </c>
      <c r="Z29" s="185">
        <f>IFERROR(Y29/Q29,"-")</f>
        <v>36571.428571429</v>
      </c>
      <c r="AA29" s="185">
        <f>IFERROR(Y29/W29,"-")</f>
        <v>128000</v>
      </c>
      <c r="AB29" s="179">
        <f>SUM(Y29:Y30)-SUM(K29:K30)</f>
        <v>106000</v>
      </c>
      <c r="AC29" s="83">
        <f>SUM(Y29:Y30)/SUM(K29:K30)</f>
        <v>1.7066666666667</v>
      </c>
      <c r="AD29" s="77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0.14285714285714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3</v>
      </c>
      <c r="BG29" s="113">
        <f>IF(Q29=0,"",IF(BF29=0,"",(BF29/Q29)))</f>
        <v>0.42857142857143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3</v>
      </c>
      <c r="BP29" s="120">
        <f>IF(Q29=0,"",IF(BO29=0,"",(BO29/Q29)))</f>
        <v>0.42857142857143</v>
      </c>
      <c r="BQ29" s="121">
        <v>2</v>
      </c>
      <c r="BR29" s="122">
        <f>IFERROR(BQ29/BO29,"-")</f>
        <v>0.66666666666667</v>
      </c>
      <c r="BS29" s="123">
        <v>256000</v>
      </c>
      <c r="BT29" s="124">
        <f>IFERROR(BS29/BO29,"-")</f>
        <v>85333.333333333</v>
      </c>
      <c r="BU29" s="125"/>
      <c r="BV29" s="125"/>
      <c r="BW29" s="125">
        <v>2</v>
      </c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256000</v>
      </c>
      <c r="CR29" s="141">
        <v>190000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8"/>
      <c r="B30" s="187" t="s">
        <v>111</v>
      </c>
      <c r="C30" s="187" t="s">
        <v>58</v>
      </c>
      <c r="D30" s="187"/>
      <c r="E30" s="187" t="s">
        <v>59</v>
      </c>
      <c r="F30" s="187" t="s">
        <v>60</v>
      </c>
      <c r="G30" s="187" t="s">
        <v>74</v>
      </c>
      <c r="H30" s="90"/>
      <c r="I30" s="90"/>
      <c r="J30" s="90"/>
      <c r="K30" s="179"/>
      <c r="L30" s="79">
        <v>38</v>
      </c>
      <c r="M30" s="79">
        <v>25</v>
      </c>
      <c r="N30" s="79">
        <v>22</v>
      </c>
      <c r="O30" s="91">
        <v>5</v>
      </c>
      <c r="P30" s="92">
        <v>0</v>
      </c>
      <c r="Q30" s="93">
        <f>O30+P30</f>
        <v>5</v>
      </c>
      <c r="R30" s="80">
        <f>IFERROR(Q30/N30,"-")</f>
        <v>0.22727272727273</v>
      </c>
      <c r="S30" s="79">
        <v>1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4">
        <v>0</v>
      </c>
      <c r="Z30" s="185">
        <f>IFERROR(Y30/Q30,"-")</f>
        <v>0</v>
      </c>
      <c r="AA30" s="185" t="str">
        <f>IFERROR(Y30/W30,"-")</f>
        <v>-</v>
      </c>
      <c r="AB30" s="179"/>
      <c r="AC30" s="83"/>
      <c r="AD30" s="77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0.2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0.4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0.4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0.25555555555556</v>
      </c>
      <c r="B31" s="187" t="s">
        <v>112</v>
      </c>
      <c r="C31" s="187" t="s">
        <v>58</v>
      </c>
      <c r="D31" s="187"/>
      <c r="E31" s="187" t="s">
        <v>88</v>
      </c>
      <c r="F31" s="187" t="s">
        <v>89</v>
      </c>
      <c r="G31" s="187" t="s">
        <v>61</v>
      </c>
      <c r="H31" s="90" t="s">
        <v>110</v>
      </c>
      <c r="I31" s="90" t="s">
        <v>84</v>
      </c>
      <c r="J31" s="188" t="s">
        <v>64</v>
      </c>
      <c r="K31" s="179">
        <v>90000</v>
      </c>
      <c r="L31" s="79">
        <v>10</v>
      </c>
      <c r="M31" s="79">
        <v>0</v>
      </c>
      <c r="N31" s="79">
        <v>36</v>
      </c>
      <c r="O31" s="91">
        <v>4</v>
      </c>
      <c r="P31" s="92">
        <v>0</v>
      </c>
      <c r="Q31" s="93">
        <f>O31+P31</f>
        <v>4</v>
      </c>
      <c r="R31" s="80">
        <f>IFERROR(Q31/N31,"-")</f>
        <v>0.11111111111111</v>
      </c>
      <c r="S31" s="79">
        <v>0</v>
      </c>
      <c r="T31" s="79">
        <v>2</v>
      </c>
      <c r="U31" s="80">
        <f>IFERROR(T31/(Q31),"-")</f>
        <v>0.5</v>
      </c>
      <c r="V31" s="81">
        <f>IFERROR(K31/SUM(Q31:Q32),"-")</f>
        <v>9000</v>
      </c>
      <c r="W31" s="82">
        <v>0</v>
      </c>
      <c r="X31" s="80">
        <f>IF(Q31=0,"-",W31/Q31)</f>
        <v>0</v>
      </c>
      <c r="Y31" s="184">
        <v>0</v>
      </c>
      <c r="Z31" s="185">
        <f>IFERROR(Y31/Q31,"-")</f>
        <v>0</v>
      </c>
      <c r="AA31" s="185" t="str">
        <f>IFERROR(Y31/W31,"-")</f>
        <v>-</v>
      </c>
      <c r="AB31" s="179">
        <f>SUM(Y31:Y32)-SUM(K31:K32)</f>
        <v>-67000</v>
      </c>
      <c r="AC31" s="83">
        <f>SUM(Y31:Y32)/SUM(K31:K32)</f>
        <v>0.25555555555556</v>
      </c>
      <c r="AD31" s="77"/>
      <c r="AE31" s="94">
        <v>1</v>
      </c>
      <c r="AF31" s="95">
        <f>IF(Q31=0,"",IF(AE31=0,"",(AE31/Q31)))</f>
        <v>0.25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1</v>
      </c>
      <c r="AO31" s="101">
        <f>IF(Q31=0,"",IF(AN31=0,"",(AN31/Q31)))</f>
        <v>0.25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2</v>
      </c>
      <c r="BY31" s="127">
        <f>IF(Q31=0,"",IF(BX31=0,"",(BX31/Q31)))</f>
        <v>0.5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8"/>
      <c r="B32" s="187" t="s">
        <v>113</v>
      </c>
      <c r="C32" s="187" t="s">
        <v>58</v>
      </c>
      <c r="D32" s="187"/>
      <c r="E32" s="187" t="s">
        <v>88</v>
      </c>
      <c r="F32" s="187" t="s">
        <v>89</v>
      </c>
      <c r="G32" s="187" t="s">
        <v>74</v>
      </c>
      <c r="H32" s="90"/>
      <c r="I32" s="90"/>
      <c r="J32" s="90"/>
      <c r="K32" s="179"/>
      <c r="L32" s="79">
        <v>19</v>
      </c>
      <c r="M32" s="79">
        <v>16</v>
      </c>
      <c r="N32" s="79">
        <v>6</v>
      </c>
      <c r="O32" s="91">
        <v>6</v>
      </c>
      <c r="P32" s="92">
        <v>0</v>
      </c>
      <c r="Q32" s="93">
        <f>O32+P32</f>
        <v>6</v>
      </c>
      <c r="R32" s="80">
        <f>IFERROR(Q32/N32,"-")</f>
        <v>1</v>
      </c>
      <c r="S32" s="79">
        <v>1</v>
      </c>
      <c r="T32" s="79">
        <v>2</v>
      </c>
      <c r="U32" s="80">
        <f>IFERROR(T32/(Q32),"-")</f>
        <v>0.33333333333333</v>
      </c>
      <c r="V32" s="81"/>
      <c r="W32" s="82">
        <v>2</v>
      </c>
      <c r="X32" s="80">
        <f>IF(Q32=0,"-",W32/Q32)</f>
        <v>0.33333333333333</v>
      </c>
      <c r="Y32" s="184">
        <v>23000</v>
      </c>
      <c r="Z32" s="185">
        <f>IFERROR(Y32/Q32,"-")</f>
        <v>3833.3333333333</v>
      </c>
      <c r="AA32" s="185">
        <f>IFERROR(Y32/W32,"-")</f>
        <v>11500</v>
      </c>
      <c r="AB32" s="179"/>
      <c r="AC32" s="83"/>
      <c r="AD32" s="77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0.16666666666667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3</v>
      </c>
      <c r="BP32" s="120">
        <f>IF(Q32=0,"",IF(BO32=0,"",(BO32/Q32)))</f>
        <v>0.5</v>
      </c>
      <c r="BQ32" s="121">
        <v>2</v>
      </c>
      <c r="BR32" s="122">
        <f>IFERROR(BQ32/BO32,"-")</f>
        <v>0.66666666666667</v>
      </c>
      <c r="BS32" s="123">
        <v>23000</v>
      </c>
      <c r="BT32" s="124">
        <f>IFERROR(BS32/BO32,"-")</f>
        <v>7666.6666666667</v>
      </c>
      <c r="BU32" s="125"/>
      <c r="BV32" s="125"/>
      <c r="BW32" s="125">
        <v>2</v>
      </c>
      <c r="BX32" s="126">
        <v>2</v>
      </c>
      <c r="BY32" s="127">
        <f>IF(Q32=0,"",IF(BX32=0,"",(BX32/Q32)))</f>
        <v>0.33333333333333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23000</v>
      </c>
      <c r="CR32" s="141">
        <v>12000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1.8684210526316</v>
      </c>
      <c r="B33" s="187" t="s">
        <v>114</v>
      </c>
      <c r="C33" s="187" t="s">
        <v>58</v>
      </c>
      <c r="D33" s="187"/>
      <c r="E33" s="187" t="s">
        <v>77</v>
      </c>
      <c r="F33" s="187" t="s">
        <v>78</v>
      </c>
      <c r="G33" s="187" t="s">
        <v>61</v>
      </c>
      <c r="H33" s="90" t="s">
        <v>115</v>
      </c>
      <c r="I33" s="90" t="s">
        <v>63</v>
      </c>
      <c r="J33" s="189" t="s">
        <v>94</v>
      </c>
      <c r="K33" s="179">
        <v>190000</v>
      </c>
      <c r="L33" s="79">
        <v>10</v>
      </c>
      <c r="M33" s="79">
        <v>0</v>
      </c>
      <c r="N33" s="79">
        <v>30</v>
      </c>
      <c r="O33" s="91">
        <v>4</v>
      </c>
      <c r="P33" s="92">
        <v>0</v>
      </c>
      <c r="Q33" s="93">
        <f>O33+P33</f>
        <v>4</v>
      </c>
      <c r="R33" s="80">
        <f>IFERROR(Q33/N33,"-")</f>
        <v>0.13333333333333</v>
      </c>
      <c r="S33" s="79">
        <v>0</v>
      </c>
      <c r="T33" s="79">
        <v>1</v>
      </c>
      <c r="U33" s="80">
        <f>IFERROR(T33/(Q33),"-")</f>
        <v>0.25</v>
      </c>
      <c r="V33" s="81">
        <f>IFERROR(K33/SUM(Q33:Q34),"-")</f>
        <v>21111.111111111</v>
      </c>
      <c r="W33" s="82">
        <v>0</v>
      </c>
      <c r="X33" s="80">
        <f>IF(Q33=0,"-",W33/Q33)</f>
        <v>0</v>
      </c>
      <c r="Y33" s="184">
        <v>0</v>
      </c>
      <c r="Z33" s="185">
        <f>IFERROR(Y33/Q33,"-")</f>
        <v>0</v>
      </c>
      <c r="AA33" s="185" t="str">
        <f>IFERROR(Y33/W33,"-")</f>
        <v>-</v>
      </c>
      <c r="AB33" s="179">
        <f>SUM(Y33:Y34)-SUM(K33:K34)</f>
        <v>165000</v>
      </c>
      <c r="AC33" s="83">
        <f>SUM(Y33:Y34)/SUM(K33:K34)</f>
        <v>1.8684210526316</v>
      </c>
      <c r="AD33" s="77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1</v>
      </c>
      <c r="AX33" s="107">
        <f>IF(Q33=0,"",IF(AW33=0,"",(AW33/Q33)))</f>
        <v>0.25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1</v>
      </c>
      <c r="BG33" s="113">
        <f>IF(Q33=0,"",IF(BF33=0,"",(BF33/Q33)))</f>
        <v>0.25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2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8"/>
      <c r="B34" s="187" t="s">
        <v>116</v>
      </c>
      <c r="C34" s="187" t="s">
        <v>58</v>
      </c>
      <c r="D34" s="187"/>
      <c r="E34" s="187" t="s">
        <v>77</v>
      </c>
      <c r="F34" s="187" t="s">
        <v>78</v>
      </c>
      <c r="G34" s="187" t="s">
        <v>74</v>
      </c>
      <c r="H34" s="90"/>
      <c r="I34" s="90"/>
      <c r="J34" s="90"/>
      <c r="K34" s="179"/>
      <c r="L34" s="79">
        <v>48</v>
      </c>
      <c r="M34" s="79">
        <v>28</v>
      </c>
      <c r="N34" s="79">
        <v>3</v>
      </c>
      <c r="O34" s="91">
        <v>5</v>
      </c>
      <c r="P34" s="92">
        <v>0</v>
      </c>
      <c r="Q34" s="93">
        <f>O34+P34</f>
        <v>5</v>
      </c>
      <c r="R34" s="80">
        <f>IFERROR(Q34/N34,"-")</f>
        <v>1.6666666666667</v>
      </c>
      <c r="S34" s="79">
        <v>2</v>
      </c>
      <c r="T34" s="79">
        <v>2</v>
      </c>
      <c r="U34" s="80">
        <f>IFERROR(T34/(Q34),"-")</f>
        <v>0.4</v>
      </c>
      <c r="V34" s="81"/>
      <c r="W34" s="82">
        <v>2</v>
      </c>
      <c r="X34" s="80">
        <f>IF(Q34=0,"-",W34/Q34)</f>
        <v>0.4</v>
      </c>
      <c r="Y34" s="184">
        <v>355000</v>
      </c>
      <c r="Z34" s="185">
        <f>IFERROR(Y34/Q34,"-")</f>
        <v>71000</v>
      </c>
      <c r="AA34" s="185">
        <f>IFERROR(Y34/W34,"-")</f>
        <v>177500</v>
      </c>
      <c r="AB34" s="179"/>
      <c r="AC34" s="83"/>
      <c r="AD34" s="77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0.2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3</v>
      </c>
      <c r="BP34" s="120">
        <f>IF(Q34=0,"",IF(BO34=0,"",(BO34/Q34)))</f>
        <v>0.6</v>
      </c>
      <c r="BQ34" s="121">
        <v>2</v>
      </c>
      <c r="BR34" s="122">
        <f>IFERROR(BQ34/BO34,"-")</f>
        <v>0.66666666666667</v>
      </c>
      <c r="BS34" s="123">
        <v>355000</v>
      </c>
      <c r="BT34" s="124">
        <f>IFERROR(BS34/BO34,"-")</f>
        <v>118333.33333333</v>
      </c>
      <c r="BU34" s="125"/>
      <c r="BV34" s="125"/>
      <c r="BW34" s="125">
        <v>2</v>
      </c>
      <c r="BX34" s="126">
        <v>1</v>
      </c>
      <c r="BY34" s="127">
        <f>IF(Q34=0,"",IF(BX34=0,"",(BX34/Q34)))</f>
        <v>0.2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355000</v>
      </c>
      <c r="CR34" s="141">
        <v>220000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0.4</v>
      </c>
      <c r="B35" s="187" t="s">
        <v>117</v>
      </c>
      <c r="C35" s="187" t="s">
        <v>58</v>
      </c>
      <c r="D35" s="187"/>
      <c r="E35" s="187" t="s">
        <v>103</v>
      </c>
      <c r="F35" s="187" t="s">
        <v>104</v>
      </c>
      <c r="G35" s="187" t="s">
        <v>61</v>
      </c>
      <c r="H35" s="90" t="s">
        <v>62</v>
      </c>
      <c r="I35" s="90" t="s">
        <v>84</v>
      </c>
      <c r="J35" s="189" t="s">
        <v>80</v>
      </c>
      <c r="K35" s="179">
        <v>120000</v>
      </c>
      <c r="L35" s="79">
        <v>22</v>
      </c>
      <c r="M35" s="79">
        <v>0</v>
      </c>
      <c r="N35" s="79">
        <v>74</v>
      </c>
      <c r="O35" s="91">
        <v>8</v>
      </c>
      <c r="P35" s="92">
        <v>0</v>
      </c>
      <c r="Q35" s="93">
        <f>O35+P35</f>
        <v>8</v>
      </c>
      <c r="R35" s="80">
        <f>IFERROR(Q35/N35,"-")</f>
        <v>0.10810810810811</v>
      </c>
      <c r="S35" s="79">
        <v>0</v>
      </c>
      <c r="T35" s="79">
        <v>4</v>
      </c>
      <c r="U35" s="80">
        <f>IFERROR(T35/(Q35),"-")</f>
        <v>0.5</v>
      </c>
      <c r="V35" s="81">
        <f>IFERROR(K35/SUM(Q35:Q36),"-")</f>
        <v>7058.8235294118</v>
      </c>
      <c r="W35" s="82">
        <v>2</v>
      </c>
      <c r="X35" s="80">
        <f>IF(Q35=0,"-",W35/Q35)</f>
        <v>0.25</v>
      </c>
      <c r="Y35" s="184">
        <v>45000</v>
      </c>
      <c r="Z35" s="185">
        <f>IFERROR(Y35/Q35,"-")</f>
        <v>5625</v>
      </c>
      <c r="AA35" s="185">
        <f>IFERROR(Y35/W35,"-")</f>
        <v>22500</v>
      </c>
      <c r="AB35" s="179">
        <f>SUM(Y35:Y36)-SUM(K35:K36)</f>
        <v>-72000</v>
      </c>
      <c r="AC35" s="83">
        <f>SUM(Y35:Y36)/SUM(K35:K36)</f>
        <v>0.4</v>
      </c>
      <c r="AD35" s="77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0.125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>
        <v>1</v>
      </c>
      <c r="AX35" s="107">
        <f>IF(Q35=0,"",IF(AW35=0,"",(AW35/Q35)))</f>
        <v>0.125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1</v>
      </c>
      <c r="BG35" s="113">
        <f>IF(Q35=0,"",IF(BF35=0,"",(BF35/Q35)))</f>
        <v>0.125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2</v>
      </c>
      <c r="BP35" s="120">
        <f>IF(Q35=0,"",IF(BO35=0,"",(BO35/Q35)))</f>
        <v>0.25</v>
      </c>
      <c r="BQ35" s="121">
        <v>1</v>
      </c>
      <c r="BR35" s="122">
        <f>IFERROR(BQ35/BO35,"-")</f>
        <v>0.5</v>
      </c>
      <c r="BS35" s="123">
        <v>40000</v>
      </c>
      <c r="BT35" s="124">
        <f>IFERROR(BS35/BO35,"-")</f>
        <v>20000</v>
      </c>
      <c r="BU35" s="125"/>
      <c r="BV35" s="125"/>
      <c r="BW35" s="125">
        <v>1</v>
      </c>
      <c r="BX35" s="126">
        <v>2</v>
      </c>
      <c r="BY35" s="127">
        <f>IF(Q35=0,"",IF(BX35=0,"",(BX35/Q35)))</f>
        <v>0.25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0.125</v>
      </c>
      <c r="CI35" s="135">
        <v>1</v>
      </c>
      <c r="CJ35" s="136">
        <f>IFERROR(CI35/CG35,"-")</f>
        <v>1</v>
      </c>
      <c r="CK35" s="137">
        <v>5000</v>
      </c>
      <c r="CL35" s="138">
        <f>IFERROR(CK35/CG35,"-")</f>
        <v>5000</v>
      </c>
      <c r="CM35" s="139">
        <v>1</v>
      </c>
      <c r="CN35" s="139"/>
      <c r="CO35" s="139"/>
      <c r="CP35" s="140">
        <v>2</v>
      </c>
      <c r="CQ35" s="141">
        <v>45000</v>
      </c>
      <c r="CR35" s="141">
        <v>40000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8"/>
      <c r="B36" s="187" t="s">
        <v>118</v>
      </c>
      <c r="C36" s="187" t="s">
        <v>58</v>
      </c>
      <c r="D36" s="187"/>
      <c r="E36" s="187" t="s">
        <v>103</v>
      </c>
      <c r="F36" s="187" t="s">
        <v>104</v>
      </c>
      <c r="G36" s="187" t="s">
        <v>74</v>
      </c>
      <c r="H36" s="90"/>
      <c r="I36" s="90"/>
      <c r="J36" s="90"/>
      <c r="K36" s="179"/>
      <c r="L36" s="79">
        <v>36</v>
      </c>
      <c r="M36" s="79">
        <v>29</v>
      </c>
      <c r="N36" s="79">
        <v>9</v>
      </c>
      <c r="O36" s="91">
        <v>9</v>
      </c>
      <c r="P36" s="92">
        <v>0</v>
      </c>
      <c r="Q36" s="93">
        <f>O36+P36</f>
        <v>9</v>
      </c>
      <c r="R36" s="80">
        <f>IFERROR(Q36/N36,"-")</f>
        <v>1</v>
      </c>
      <c r="S36" s="79">
        <v>0</v>
      </c>
      <c r="T36" s="79">
        <v>2</v>
      </c>
      <c r="U36" s="80">
        <f>IFERROR(T36/(Q36),"-")</f>
        <v>0.22222222222222</v>
      </c>
      <c r="V36" s="81"/>
      <c r="W36" s="82">
        <v>2</v>
      </c>
      <c r="X36" s="80">
        <f>IF(Q36=0,"-",W36/Q36)</f>
        <v>0.22222222222222</v>
      </c>
      <c r="Y36" s="184">
        <v>3000</v>
      </c>
      <c r="Z36" s="185">
        <f>IFERROR(Y36/Q36,"-")</f>
        <v>333.33333333333</v>
      </c>
      <c r="AA36" s="185">
        <f>IFERROR(Y36/W36,"-")</f>
        <v>1500</v>
      </c>
      <c r="AB36" s="179"/>
      <c r="AC36" s="83"/>
      <c r="AD36" s="77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0.11111111111111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</v>
      </c>
      <c r="BG36" s="113">
        <f>IF(Q36=0,"",IF(BF36=0,"",(BF36/Q36)))</f>
        <v>0.11111111111111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</v>
      </c>
      <c r="BP36" s="120">
        <f>IF(Q36=0,"",IF(BO36=0,"",(BO36/Q36)))</f>
        <v>0.11111111111111</v>
      </c>
      <c r="BQ36" s="121">
        <v>1</v>
      </c>
      <c r="BR36" s="122">
        <f>IFERROR(BQ36/BO36,"-")</f>
        <v>1</v>
      </c>
      <c r="BS36" s="123">
        <v>1000</v>
      </c>
      <c r="BT36" s="124">
        <f>IFERROR(BS36/BO36,"-")</f>
        <v>1000</v>
      </c>
      <c r="BU36" s="125">
        <v>1</v>
      </c>
      <c r="BV36" s="125"/>
      <c r="BW36" s="125"/>
      <c r="BX36" s="126">
        <v>4</v>
      </c>
      <c r="BY36" s="127">
        <f>IF(Q36=0,"",IF(BX36=0,"",(BX36/Q36)))</f>
        <v>0.44444444444444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>
        <v>2</v>
      </c>
      <c r="CH36" s="134">
        <f>IF(Q36=0,"",IF(CG36=0,"",(CG36/Q36)))</f>
        <v>0.22222222222222</v>
      </c>
      <c r="CI36" s="135">
        <v>1</v>
      </c>
      <c r="CJ36" s="136">
        <f>IFERROR(CI36/CG36,"-")</f>
        <v>0.5</v>
      </c>
      <c r="CK36" s="137">
        <v>2000</v>
      </c>
      <c r="CL36" s="138">
        <f>IFERROR(CK36/CG36,"-")</f>
        <v>1000</v>
      </c>
      <c r="CM36" s="139">
        <v>1</v>
      </c>
      <c r="CN36" s="139"/>
      <c r="CO36" s="139"/>
      <c r="CP36" s="140">
        <v>2</v>
      </c>
      <c r="CQ36" s="141">
        <v>3000</v>
      </c>
      <c r="CR36" s="141">
        <v>2000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0.25</v>
      </c>
      <c r="B37" s="187" t="s">
        <v>119</v>
      </c>
      <c r="C37" s="187" t="s">
        <v>58</v>
      </c>
      <c r="D37" s="187"/>
      <c r="E37" s="187" t="s">
        <v>88</v>
      </c>
      <c r="F37" s="187" t="s">
        <v>89</v>
      </c>
      <c r="G37" s="187" t="s">
        <v>61</v>
      </c>
      <c r="H37" s="90" t="s">
        <v>62</v>
      </c>
      <c r="I37" s="90" t="s">
        <v>84</v>
      </c>
      <c r="J37" s="90" t="s">
        <v>120</v>
      </c>
      <c r="K37" s="179">
        <v>120000</v>
      </c>
      <c r="L37" s="79">
        <v>14</v>
      </c>
      <c r="M37" s="79">
        <v>0</v>
      </c>
      <c r="N37" s="79">
        <v>50</v>
      </c>
      <c r="O37" s="91">
        <v>6</v>
      </c>
      <c r="P37" s="92">
        <v>0</v>
      </c>
      <c r="Q37" s="93">
        <f>O37+P37</f>
        <v>6</v>
      </c>
      <c r="R37" s="80">
        <f>IFERROR(Q37/N37,"-")</f>
        <v>0.12</v>
      </c>
      <c r="S37" s="79">
        <v>1</v>
      </c>
      <c r="T37" s="79">
        <v>3</v>
      </c>
      <c r="U37" s="80">
        <f>IFERROR(T37/(Q37),"-")</f>
        <v>0.5</v>
      </c>
      <c r="V37" s="81">
        <f>IFERROR(K37/SUM(Q37:Q38),"-")</f>
        <v>12000</v>
      </c>
      <c r="W37" s="82">
        <v>3</v>
      </c>
      <c r="X37" s="80">
        <f>IF(Q37=0,"-",W37/Q37)</f>
        <v>0.5</v>
      </c>
      <c r="Y37" s="184">
        <v>22000</v>
      </c>
      <c r="Z37" s="185">
        <f>IFERROR(Y37/Q37,"-")</f>
        <v>3666.6666666667</v>
      </c>
      <c r="AA37" s="185">
        <f>IFERROR(Y37/W37,"-")</f>
        <v>7333.3333333333</v>
      </c>
      <c r="AB37" s="179">
        <f>SUM(Y37:Y38)-SUM(K37:K38)</f>
        <v>-90000</v>
      </c>
      <c r="AC37" s="83">
        <f>SUM(Y37:Y38)/SUM(K37:K38)</f>
        <v>0.25</v>
      </c>
      <c r="AD37" s="77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2</v>
      </c>
      <c r="BG37" s="113">
        <f>IF(Q37=0,"",IF(BF37=0,"",(BF37/Q37)))</f>
        <v>0.33333333333333</v>
      </c>
      <c r="BH37" s="112">
        <v>1</v>
      </c>
      <c r="BI37" s="114">
        <f>IFERROR(BH37/BF37,"-")</f>
        <v>0.5</v>
      </c>
      <c r="BJ37" s="115">
        <v>5000</v>
      </c>
      <c r="BK37" s="116">
        <f>IFERROR(BJ37/BF37,"-")</f>
        <v>2500</v>
      </c>
      <c r="BL37" s="117">
        <v>1</v>
      </c>
      <c r="BM37" s="117"/>
      <c r="BN37" s="117"/>
      <c r="BO37" s="119">
        <v>2</v>
      </c>
      <c r="BP37" s="120">
        <f>IF(Q37=0,"",IF(BO37=0,"",(BO37/Q37)))</f>
        <v>0.33333333333333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2</v>
      </c>
      <c r="BY37" s="127">
        <f>IF(Q37=0,"",IF(BX37=0,"",(BX37/Q37)))</f>
        <v>0.33333333333333</v>
      </c>
      <c r="BZ37" s="128">
        <v>2</v>
      </c>
      <c r="CA37" s="129">
        <f>IFERROR(BZ37/BX37,"-")</f>
        <v>1</v>
      </c>
      <c r="CB37" s="130">
        <v>17000</v>
      </c>
      <c r="CC37" s="131">
        <f>IFERROR(CB37/BX37,"-")</f>
        <v>8500</v>
      </c>
      <c r="CD37" s="132">
        <v>1</v>
      </c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3</v>
      </c>
      <c r="CQ37" s="141">
        <v>22000</v>
      </c>
      <c r="CR37" s="141">
        <v>16000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8"/>
      <c r="B38" s="187" t="s">
        <v>121</v>
      </c>
      <c r="C38" s="187" t="s">
        <v>58</v>
      </c>
      <c r="D38" s="187"/>
      <c r="E38" s="187" t="s">
        <v>88</v>
      </c>
      <c r="F38" s="187" t="s">
        <v>89</v>
      </c>
      <c r="G38" s="187" t="s">
        <v>74</v>
      </c>
      <c r="H38" s="90"/>
      <c r="I38" s="90"/>
      <c r="J38" s="90"/>
      <c r="K38" s="179"/>
      <c r="L38" s="79">
        <v>32</v>
      </c>
      <c r="M38" s="79">
        <v>23</v>
      </c>
      <c r="N38" s="79">
        <v>1</v>
      </c>
      <c r="O38" s="91">
        <v>4</v>
      </c>
      <c r="P38" s="92">
        <v>0</v>
      </c>
      <c r="Q38" s="93">
        <f>O38+P38</f>
        <v>4</v>
      </c>
      <c r="R38" s="80">
        <f>IFERROR(Q38/N38,"-")</f>
        <v>4</v>
      </c>
      <c r="S38" s="79">
        <v>0</v>
      </c>
      <c r="T38" s="79">
        <v>1</v>
      </c>
      <c r="U38" s="80">
        <f>IFERROR(T38/(Q38),"-")</f>
        <v>0.25</v>
      </c>
      <c r="V38" s="81"/>
      <c r="W38" s="82">
        <v>1</v>
      </c>
      <c r="X38" s="80">
        <f>IF(Q38=0,"-",W38/Q38)</f>
        <v>0.25</v>
      </c>
      <c r="Y38" s="184">
        <v>8000</v>
      </c>
      <c r="Z38" s="185">
        <f>IFERROR(Y38/Q38,"-")</f>
        <v>2000</v>
      </c>
      <c r="AA38" s="185">
        <f>IFERROR(Y38/W38,"-")</f>
        <v>8000</v>
      </c>
      <c r="AB38" s="179"/>
      <c r="AC38" s="83"/>
      <c r="AD38" s="77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2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0.25</v>
      </c>
      <c r="BZ38" s="128">
        <v>1</v>
      </c>
      <c r="CA38" s="129">
        <f>IFERROR(BZ38/BX38,"-")</f>
        <v>1</v>
      </c>
      <c r="CB38" s="130">
        <v>8000</v>
      </c>
      <c r="CC38" s="131">
        <f>IFERROR(CB38/BX38,"-")</f>
        <v>8000</v>
      </c>
      <c r="CD38" s="132"/>
      <c r="CE38" s="132">
        <v>1</v>
      </c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8000</v>
      </c>
      <c r="CR38" s="141">
        <v>8000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0.375</v>
      </c>
      <c r="B39" s="187" t="s">
        <v>122</v>
      </c>
      <c r="C39" s="187" t="s">
        <v>58</v>
      </c>
      <c r="D39" s="187"/>
      <c r="E39" s="187" t="s">
        <v>123</v>
      </c>
      <c r="F39" s="187" t="s">
        <v>124</v>
      </c>
      <c r="G39" s="187" t="s">
        <v>61</v>
      </c>
      <c r="H39" s="90" t="s">
        <v>62</v>
      </c>
      <c r="I39" s="90" t="s">
        <v>84</v>
      </c>
      <c r="J39" s="90" t="s">
        <v>125</v>
      </c>
      <c r="K39" s="179">
        <v>120000</v>
      </c>
      <c r="L39" s="79">
        <v>5</v>
      </c>
      <c r="M39" s="79">
        <v>0</v>
      </c>
      <c r="N39" s="79">
        <v>22</v>
      </c>
      <c r="O39" s="91">
        <v>4</v>
      </c>
      <c r="P39" s="92">
        <v>0</v>
      </c>
      <c r="Q39" s="93">
        <f>O39+P39</f>
        <v>4</v>
      </c>
      <c r="R39" s="80">
        <f>IFERROR(Q39/N39,"-")</f>
        <v>0.18181818181818</v>
      </c>
      <c r="S39" s="79">
        <v>0</v>
      </c>
      <c r="T39" s="79">
        <v>1</v>
      </c>
      <c r="U39" s="80">
        <f>IFERROR(T39/(Q39),"-")</f>
        <v>0.25</v>
      </c>
      <c r="V39" s="81">
        <f>IFERROR(K39/SUM(Q39:Q40),"-")</f>
        <v>13333.333333333</v>
      </c>
      <c r="W39" s="82">
        <v>0</v>
      </c>
      <c r="X39" s="80">
        <f>IF(Q39=0,"-",W39/Q39)</f>
        <v>0</v>
      </c>
      <c r="Y39" s="184">
        <v>0</v>
      </c>
      <c r="Z39" s="185">
        <f>IFERROR(Y39/Q39,"-")</f>
        <v>0</v>
      </c>
      <c r="AA39" s="185" t="str">
        <f>IFERROR(Y39/W39,"-")</f>
        <v>-</v>
      </c>
      <c r="AB39" s="179">
        <f>SUM(Y39:Y40)-SUM(K39:K40)</f>
        <v>-75000</v>
      </c>
      <c r="AC39" s="83">
        <f>SUM(Y39:Y40)/SUM(K39:K40)</f>
        <v>0.375</v>
      </c>
      <c r="AD39" s="77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0.25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2</v>
      </c>
      <c r="BP39" s="120">
        <f>IF(Q39=0,"",IF(BO39=0,"",(BO39/Q39)))</f>
        <v>0.5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1</v>
      </c>
      <c r="BY39" s="127">
        <f>IF(Q39=0,"",IF(BX39=0,"",(BX39/Q39)))</f>
        <v>0.25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8"/>
      <c r="B40" s="187" t="s">
        <v>126</v>
      </c>
      <c r="C40" s="187" t="s">
        <v>58</v>
      </c>
      <c r="D40" s="187"/>
      <c r="E40" s="187" t="s">
        <v>123</v>
      </c>
      <c r="F40" s="187" t="s">
        <v>124</v>
      </c>
      <c r="G40" s="187" t="s">
        <v>74</v>
      </c>
      <c r="H40" s="90"/>
      <c r="I40" s="90"/>
      <c r="J40" s="90"/>
      <c r="K40" s="179"/>
      <c r="L40" s="79">
        <v>13</v>
      </c>
      <c r="M40" s="79">
        <v>11</v>
      </c>
      <c r="N40" s="79">
        <v>1</v>
      </c>
      <c r="O40" s="91">
        <v>5</v>
      </c>
      <c r="P40" s="92">
        <v>0</v>
      </c>
      <c r="Q40" s="93">
        <f>O40+P40</f>
        <v>5</v>
      </c>
      <c r="R40" s="80">
        <f>IFERROR(Q40/N40,"-")</f>
        <v>5</v>
      </c>
      <c r="S40" s="79">
        <v>1</v>
      </c>
      <c r="T40" s="79">
        <v>2</v>
      </c>
      <c r="U40" s="80">
        <f>IFERROR(T40/(Q40),"-")</f>
        <v>0.4</v>
      </c>
      <c r="V40" s="81"/>
      <c r="W40" s="82">
        <v>3</v>
      </c>
      <c r="X40" s="80">
        <f>IF(Q40=0,"-",W40/Q40)</f>
        <v>0.6</v>
      </c>
      <c r="Y40" s="184">
        <v>45000</v>
      </c>
      <c r="Z40" s="185">
        <f>IFERROR(Y40/Q40,"-")</f>
        <v>9000</v>
      </c>
      <c r="AA40" s="185">
        <f>IFERROR(Y40/W40,"-")</f>
        <v>15000</v>
      </c>
      <c r="AB40" s="179"/>
      <c r="AC40" s="83"/>
      <c r="AD40" s="77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0.2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3</v>
      </c>
      <c r="BP40" s="120">
        <f>IF(Q40=0,"",IF(BO40=0,"",(BO40/Q40)))</f>
        <v>0.6</v>
      </c>
      <c r="BQ40" s="121">
        <v>2</v>
      </c>
      <c r="BR40" s="122">
        <f>IFERROR(BQ40/BO40,"-")</f>
        <v>0.66666666666667</v>
      </c>
      <c r="BS40" s="123">
        <v>39000</v>
      </c>
      <c r="BT40" s="124">
        <f>IFERROR(BS40/BO40,"-")</f>
        <v>13000</v>
      </c>
      <c r="BU40" s="125"/>
      <c r="BV40" s="125">
        <v>1</v>
      </c>
      <c r="BW40" s="125">
        <v>1</v>
      </c>
      <c r="BX40" s="126">
        <v>1</v>
      </c>
      <c r="BY40" s="127">
        <f>IF(Q40=0,"",IF(BX40=0,"",(BX40/Q40)))</f>
        <v>0.2</v>
      </c>
      <c r="BZ40" s="128">
        <v>1</v>
      </c>
      <c r="CA40" s="129">
        <f>IFERROR(BZ40/BX40,"-")</f>
        <v>1</v>
      </c>
      <c r="CB40" s="130">
        <v>6000</v>
      </c>
      <c r="CC40" s="131">
        <f>IFERROR(CB40/BX40,"-")</f>
        <v>6000</v>
      </c>
      <c r="CD40" s="132"/>
      <c r="CE40" s="132">
        <v>1</v>
      </c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3</v>
      </c>
      <c r="CQ40" s="141">
        <v>45000</v>
      </c>
      <c r="CR40" s="141">
        <v>24000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1.5933333333333</v>
      </c>
      <c r="B41" s="187" t="s">
        <v>127</v>
      </c>
      <c r="C41" s="187" t="s">
        <v>58</v>
      </c>
      <c r="D41" s="187"/>
      <c r="E41" s="187" t="s">
        <v>103</v>
      </c>
      <c r="F41" s="187" t="s">
        <v>104</v>
      </c>
      <c r="G41" s="187" t="s">
        <v>61</v>
      </c>
      <c r="H41" s="90" t="s">
        <v>66</v>
      </c>
      <c r="I41" s="90" t="s">
        <v>84</v>
      </c>
      <c r="J41" s="188" t="s">
        <v>90</v>
      </c>
      <c r="K41" s="179">
        <v>150000</v>
      </c>
      <c r="L41" s="79">
        <v>4</v>
      </c>
      <c r="M41" s="79">
        <v>0</v>
      </c>
      <c r="N41" s="79">
        <v>35</v>
      </c>
      <c r="O41" s="91">
        <v>1</v>
      </c>
      <c r="P41" s="92">
        <v>0</v>
      </c>
      <c r="Q41" s="93">
        <f>O41+P41</f>
        <v>1</v>
      </c>
      <c r="R41" s="80">
        <f>IFERROR(Q41/N41,"-")</f>
        <v>0.028571428571429</v>
      </c>
      <c r="S41" s="79">
        <v>0</v>
      </c>
      <c r="T41" s="79">
        <v>0</v>
      </c>
      <c r="U41" s="80">
        <f>IFERROR(T41/(Q41),"-")</f>
        <v>0</v>
      </c>
      <c r="V41" s="81">
        <f>IFERROR(K41/SUM(Q41:Q42),"-")</f>
        <v>13636.363636364</v>
      </c>
      <c r="W41" s="82">
        <v>0</v>
      </c>
      <c r="X41" s="80">
        <f>IF(Q41=0,"-",W41/Q41)</f>
        <v>0</v>
      </c>
      <c r="Y41" s="184">
        <v>0</v>
      </c>
      <c r="Z41" s="185">
        <f>IFERROR(Y41/Q41,"-")</f>
        <v>0</v>
      </c>
      <c r="AA41" s="185" t="str">
        <f>IFERROR(Y41/W41,"-")</f>
        <v>-</v>
      </c>
      <c r="AB41" s="179">
        <f>SUM(Y41:Y42)-SUM(K41:K42)</f>
        <v>89000</v>
      </c>
      <c r="AC41" s="83">
        <f>SUM(Y41:Y42)/SUM(K41:K42)</f>
        <v>1.5933333333333</v>
      </c>
      <c r="AD41" s="77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1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8"/>
      <c r="B42" s="187" t="s">
        <v>128</v>
      </c>
      <c r="C42" s="187" t="s">
        <v>58</v>
      </c>
      <c r="D42" s="187"/>
      <c r="E42" s="187" t="s">
        <v>103</v>
      </c>
      <c r="F42" s="187" t="s">
        <v>104</v>
      </c>
      <c r="G42" s="187" t="s">
        <v>74</v>
      </c>
      <c r="H42" s="90"/>
      <c r="I42" s="90"/>
      <c r="J42" s="90"/>
      <c r="K42" s="179"/>
      <c r="L42" s="79">
        <v>69</v>
      </c>
      <c r="M42" s="79">
        <v>23</v>
      </c>
      <c r="N42" s="79">
        <v>10</v>
      </c>
      <c r="O42" s="91">
        <v>10</v>
      </c>
      <c r="P42" s="92">
        <v>0</v>
      </c>
      <c r="Q42" s="93">
        <f>O42+P42</f>
        <v>10</v>
      </c>
      <c r="R42" s="80">
        <f>IFERROR(Q42/N42,"-")</f>
        <v>1</v>
      </c>
      <c r="S42" s="79">
        <v>2</v>
      </c>
      <c r="T42" s="79">
        <v>2</v>
      </c>
      <c r="U42" s="80">
        <f>IFERROR(T42/(Q42),"-")</f>
        <v>0.2</v>
      </c>
      <c r="V42" s="81"/>
      <c r="W42" s="82">
        <v>1</v>
      </c>
      <c r="X42" s="80">
        <f>IF(Q42=0,"-",W42/Q42)</f>
        <v>0.1</v>
      </c>
      <c r="Y42" s="184">
        <v>239000</v>
      </c>
      <c r="Z42" s="185">
        <f>IFERROR(Y42/Q42,"-")</f>
        <v>23900</v>
      </c>
      <c r="AA42" s="185">
        <f>IFERROR(Y42/W42,"-")</f>
        <v>239000</v>
      </c>
      <c r="AB42" s="179"/>
      <c r="AC42" s="83"/>
      <c r="AD42" s="77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0.1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5</v>
      </c>
      <c r="BP42" s="120">
        <f>IF(Q42=0,"",IF(BO42=0,"",(BO42/Q42)))</f>
        <v>0.5</v>
      </c>
      <c r="BQ42" s="121">
        <v>1</v>
      </c>
      <c r="BR42" s="122">
        <f>IFERROR(BQ42/BO42,"-")</f>
        <v>0.2</v>
      </c>
      <c r="BS42" s="123">
        <v>39000</v>
      </c>
      <c r="BT42" s="124">
        <f>IFERROR(BS42/BO42,"-")</f>
        <v>7800</v>
      </c>
      <c r="BU42" s="125"/>
      <c r="BV42" s="125"/>
      <c r="BW42" s="125">
        <v>1</v>
      </c>
      <c r="BX42" s="126">
        <v>4</v>
      </c>
      <c r="BY42" s="127">
        <f>IF(Q42=0,"",IF(BX42=0,"",(BX42/Q42)))</f>
        <v>0.4</v>
      </c>
      <c r="BZ42" s="128">
        <v>3</v>
      </c>
      <c r="CA42" s="129">
        <f>IFERROR(BZ42/BX42,"-")</f>
        <v>0.75</v>
      </c>
      <c r="CB42" s="130">
        <v>244000</v>
      </c>
      <c r="CC42" s="131">
        <f>IFERROR(CB42/BX42,"-")</f>
        <v>61000</v>
      </c>
      <c r="CD42" s="132">
        <v>1</v>
      </c>
      <c r="CE42" s="132"/>
      <c r="CF42" s="132">
        <v>2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239000</v>
      </c>
      <c r="CR42" s="141">
        <v>221000</v>
      </c>
      <c r="CS42" s="141"/>
      <c r="CT42" s="142" t="str">
        <f>IF(AND(CR42=0,CS42=0),"",IF(AND(CR42&lt;=100000,CS42&lt;=100000),"",IF(CR42/CQ42&gt;0.7,"男高",IF(CS42/CQ42&gt;0.7,"女高",""))))</f>
        <v>男高</v>
      </c>
    </row>
    <row r="43" spans="1:99">
      <c r="A43" s="78">
        <f>AC43</f>
        <v>5.58</v>
      </c>
      <c r="B43" s="187" t="s">
        <v>129</v>
      </c>
      <c r="C43" s="187" t="s">
        <v>58</v>
      </c>
      <c r="D43" s="187"/>
      <c r="E43" s="187" t="s">
        <v>123</v>
      </c>
      <c r="F43" s="187" t="s">
        <v>124</v>
      </c>
      <c r="G43" s="187" t="s">
        <v>61</v>
      </c>
      <c r="H43" s="90" t="s">
        <v>66</v>
      </c>
      <c r="I43" s="90" t="s">
        <v>84</v>
      </c>
      <c r="J43" s="188" t="s">
        <v>130</v>
      </c>
      <c r="K43" s="179">
        <v>150000</v>
      </c>
      <c r="L43" s="79">
        <v>4</v>
      </c>
      <c r="M43" s="79">
        <v>0</v>
      </c>
      <c r="N43" s="79">
        <v>18</v>
      </c>
      <c r="O43" s="91">
        <v>2</v>
      </c>
      <c r="P43" s="92">
        <v>0</v>
      </c>
      <c r="Q43" s="93">
        <f>O43+P43</f>
        <v>2</v>
      </c>
      <c r="R43" s="80">
        <f>IFERROR(Q43/N43,"-")</f>
        <v>0.11111111111111</v>
      </c>
      <c r="S43" s="79">
        <v>0</v>
      </c>
      <c r="T43" s="79">
        <v>1</v>
      </c>
      <c r="U43" s="80">
        <f>IFERROR(T43/(Q43),"-")</f>
        <v>0.5</v>
      </c>
      <c r="V43" s="81">
        <f>IFERROR(K43/SUM(Q43:Q44),"-")</f>
        <v>12500</v>
      </c>
      <c r="W43" s="82">
        <v>0</v>
      </c>
      <c r="X43" s="80">
        <f>IF(Q43=0,"-",W43/Q43)</f>
        <v>0</v>
      </c>
      <c r="Y43" s="184">
        <v>0</v>
      </c>
      <c r="Z43" s="185">
        <f>IFERROR(Y43/Q43,"-")</f>
        <v>0</v>
      </c>
      <c r="AA43" s="185" t="str">
        <f>IFERROR(Y43/W43,"-")</f>
        <v>-</v>
      </c>
      <c r="AB43" s="179">
        <f>SUM(Y43:Y44)-SUM(K43:K44)</f>
        <v>687000</v>
      </c>
      <c r="AC43" s="83">
        <f>SUM(Y43:Y44)/SUM(K43:K44)</f>
        <v>5.58</v>
      </c>
      <c r="AD43" s="77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>
        <v>1</v>
      </c>
      <c r="AX43" s="107">
        <f>IF(Q43=0,"",IF(AW43=0,"",(AW43/Q43)))</f>
        <v>0.5</v>
      </c>
      <c r="AY43" s="106"/>
      <c r="AZ43" s="108">
        <f>IFERROR(AY43/AW43,"-")</f>
        <v>0</v>
      </c>
      <c r="BA43" s="109"/>
      <c r="BB43" s="110">
        <f>IFERROR(BA43/AW43,"-")</f>
        <v>0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8"/>
      <c r="B44" s="187" t="s">
        <v>131</v>
      </c>
      <c r="C44" s="187" t="s">
        <v>58</v>
      </c>
      <c r="D44" s="187"/>
      <c r="E44" s="187" t="s">
        <v>123</v>
      </c>
      <c r="F44" s="187" t="s">
        <v>124</v>
      </c>
      <c r="G44" s="187" t="s">
        <v>74</v>
      </c>
      <c r="H44" s="90"/>
      <c r="I44" s="90"/>
      <c r="J44" s="90"/>
      <c r="K44" s="179"/>
      <c r="L44" s="79">
        <v>87</v>
      </c>
      <c r="M44" s="79">
        <v>41</v>
      </c>
      <c r="N44" s="79">
        <v>5</v>
      </c>
      <c r="O44" s="91">
        <v>10</v>
      </c>
      <c r="P44" s="92">
        <v>0</v>
      </c>
      <c r="Q44" s="93">
        <f>O44+P44</f>
        <v>10</v>
      </c>
      <c r="R44" s="80">
        <f>IFERROR(Q44/N44,"-")</f>
        <v>2</v>
      </c>
      <c r="S44" s="79">
        <v>2</v>
      </c>
      <c r="T44" s="79">
        <v>2</v>
      </c>
      <c r="U44" s="80">
        <f>IFERROR(T44/(Q44),"-")</f>
        <v>0.2</v>
      </c>
      <c r="V44" s="81"/>
      <c r="W44" s="82">
        <v>4</v>
      </c>
      <c r="X44" s="80">
        <f>IF(Q44=0,"-",W44/Q44)</f>
        <v>0.4</v>
      </c>
      <c r="Y44" s="184">
        <v>837000</v>
      </c>
      <c r="Z44" s="185">
        <f>IFERROR(Y44/Q44,"-")</f>
        <v>83700</v>
      </c>
      <c r="AA44" s="185">
        <f>IFERROR(Y44/W44,"-")</f>
        <v>209250</v>
      </c>
      <c r="AB44" s="179"/>
      <c r="AC44" s="83"/>
      <c r="AD44" s="77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3</v>
      </c>
      <c r="BG44" s="113">
        <f>IF(Q44=0,"",IF(BF44=0,"",(BF44/Q44)))</f>
        <v>0.3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2</v>
      </c>
      <c r="BP44" s="120">
        <f>IF(Q44=0,"",IF(BO44=0,"",(BO44/Q44)))</f>
        <v>0.2</v>
      </c>
      <c r="BQ44" s="121">
        <v>1</v>
      </c>
      <c r="BR44" s="122">
        <f>IFERROR(BQ44/BO44,"-")</f>
        <v>0.5</v>
      </c>
      <c r="BS44" s="123">
        <v>365000</v>
      </c>
      <c r="BT44" s="124">
        <f>IFERROR(BS44/BO44,"-")</f>
        <v>182500</v>
      </c>
      <c r="BU44" s="125"/>
      <c r="BV44" s="125"/>
      <c r="BW44" s="125">
        <v>1</v>
      </c>
      <c r="BX44" s="126">
        <v>3</v>
      </c>
      <c r="BY44" s="127">
        <f>IF(Q44=0,"",IF(BX44=0,"",(BX44/Q44)))</f>
        <v>0.3</v>
      </c>
      <c r="BZ44" s="128">
        <v>2</v>
      </c>
      <c r="CA44" s="129">
        <f>IFERROR(BZ44/BX44,"-")</f>
        <v>0.66666666666667</v>
      </c>
      <c r="CB44" s="130">
        <v>274000</v>
      </c>
      <c r="CC44" s="131">
        <f>IFERROR(CB44/BX44,"-")</f>
        <v>91333.333333333</v>
      </c>
      <c r="CD44" s="132"/>
      <c r="CE44" s="132"/>
      <c r="CF44" s="132">
        <v>2</v>
      </c>
      <c r="CG44" s="133">
        <v>2</v>
      </c>
      <c r="CH44" s="134">
        <f>IF(Q44=0,"",IF(CG44=0,"",(CG44/Q44)))</f>
        <v>0.2</v>
      </c>
      <c r="CI44" s="135">
        <v>1</v>
      </c>
      <c r="CJ44" s="136">
        <f>IFERROR(CI44/CG44,"-")</f>
        <v>0.5</v>
      </c>
      <c r="CK44" s="137">
        <v>198000</v>
      </c>
      <c r="CL44" s="138">
        <f>IFERROR(CK44/CG44,"-")</f>
        <v>99000</v>
      </c>
      <c r="CM44" s="139"/>
      <c r="CN44" s="139"/>
      <c r="CO44" s="139">
        <v>1</v>
      </c>
      <c r="CP44" s="140">
        <v>4</v>
      </c>
      <c r="CQ44" s="141">
        <v>837000</v>
      </c>
      <c r="CR44" s="141">
        <v>365000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11.015384615385</v>
      </c>
      <c r="B45" s="187" t="s">
        <v>132</v>
      </c>
      <c r="C45" s="187" t="s">
        <v>58</v>
      </c>
      <c r="D45" s="187"/>
      <c r="E45" s="187" t="s">
        <v>59</v>
      </c>
      <c r="F45" s="187" t="s">
        <v>60</v>
      </c>
      <c r="G45" s="187" t="s">
        <v>61</v>
      </c>
      <c r="H45" s="90" t="s">
        <v>79</v>
      </c>
      <c r="I45" s="90" t="s">
        <v>84</v>
      </c>
      <c r="J45" s="189" t="s">
        <v>133</v>
      </c>
      <c r="K45" s="179">
        <v>130000</v>
      </c>
      <c r="L45" s="79">
        <v>4</v>
      </c>
      <c r="M45" s="79">
        <v>0</v>
      </c>
      <c r="N45" s="79">
        <v>24</v>
      </c>
      <c r="O45" s="91">
        <v>2</v>
      </c>
      <c r="P45" s="92">
        <v>0</v>
      </c>
      <c r="Q45" s="93">
        <f>O45+P45</f>
        <v>2</v>
      </c>
      <c r="R45" s="80">
        <f>IFERROR(Q45/N45,"-")</f>
        <v>0.083333333333333</v>
      </c>
      <c r="S45" s="79">
        <v>0</v>
      </c>
      <c r="T45" s="79">
        <v>0</v>
      </c>
      <c r="U45" s="80">
        <f>IFERROR(T45/(Q45),"-")</f>
        <v>0</v>
      </c>
      <c r="V45" s="81">
        <f>IFERROR(K45/SUM(Q45:Q46),"-")</f>
        <v>16250</v>
      </c>
      <c r="W45" s="82">
        <v>0</v>
      </c>
      <c r="X45" s="80">
        <f>IF(Q45=0,"-",W45/Q45)</f>
        <v>0</v>
      </c>
      <c r="Y45" s="184">
        <v>0</v>
      </c>
      <c r="Z45" s="185">
        <f>IFERROR(Y45/Q45,"-")</f>
        <v>0</v>
      </c>
      <c r="AA45" s="185" t="str">
        <f>IFERROR(Y45/W45,"-")</f>
        <v>-</v>
      </c>
      <c r="AB45" s="179">
        <f>SUM(Y45:Y46)-SUM(K45:K46)</f>
        <v>1302000</v>
      </c>
      <c r="AC45" s="83">
        <f>SUM(Y45:Y46)/SUM(K45:K46)</f>
        <v>11.015384615385</v>
      </c>
      <c r="AD45" s="77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2</v>
      </c>
      <c r="BG45" s="113">
        <f>IF(Q45=0,"",IF(BF45=0,"",(BF45/Q45)))</f>
        <v>1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8"/>
      <c r="B46" s="187" t="s">
        <v>134</v>
      </c>
      <c r="C46" s="187" t="s">
        <v>58</v>
      </c>
      <c r="D46" s="187"/>
      <c r="E46" s="187" t="s">
        <v>59</v>
      </c>
      <c r="F46" s="187" t="s">
        <v>60</v>
      </c>
      <c r="G46" s="187" t="s">
        <v>74</v>
      </c>
      <c r="H46" s="90"/>
      <c r="I46" s="90"/>
      <c r="J46" s="90"/>
      <c r="K46" s="179"/>
      <c r="L46" s="79">
        <v>18</v>
      </c>
      <c r="M46" s="79">
        <v>17</v>
      </c>
      <c r="N46" s="79">
        <v>4</v>
      </c>
      <c r="O46" s="91">
        <v>6</v>
      </c>
      <c r="P46" s="92">
        <v>0</v>
      </c>
      <c r="Q46" s="93">
        <f>O46+P46</f>
        <v>6</v>
      </c>
      <c r="R46" s="80">
        <f>IFERROR(Q46/N46,"-")</f>
        <v>1.5</v>
      </c>
      <c r="S46" s="79">
        <v>2</v>
      </c>
      <c r="T46" s="79">
        <v>0</v>
      </c>
      <c r="U46" s="80">
        <f>IFERROR(T46/(Q46),"-")</f>
        <v>0</v>
      </c>
      <c r="V46" s="81"/>
      <c r="W46" s="82">
        <v>1</v>
      </c>
      <c r="X46" s="80">
        <f>IF(Q46=0,"-",W46/Q46)</f>
        <v>0.16666666666667</v>
      </c>
      <c r="Y46" s="184">
        <v>1432000</v>
      </c>
      <c r="Z46" s="185">
        <f>IFERROR(Y46/Q46,"-")</f>
        <v>238666.66666667</v>
      </c>
      <c r="AA46" s="185">
        <f>IFERROR(Y46/W46,"-")</f>
        <v>1432000</v>
      </c>
      <c r="AB46" s="179"/>
      <c r="AC46" s="83"/>
      <c r="AD46" s="77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0.16666666666667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3</v>
      </c>
      <c r="BP46" s="120">
        <f>IF(Q46=0,"",IF(BO46=0,"",(BO46/Q46)))</f>
        <v>0.5</v>
      </c>
      <c r="BQ46" s="121">
        <v>1</v>
      </c>
      <c r="BR46" s="122">
        <f>IFERROR(BQ46/BO46,"-")</f>
        <v>0.33333333333333</v>
      </c>
      <c r="BS46" s="123">
        <v>217000</v>
      </c>
      <c r="BT46" s="124">
        <f>IFERROR(BS46/BO46,"-")</f>
        <v>72333.333333333</v>
      </c>
      <c r="BU46" s="125"/>
      <c r="BV46" s="125"/>
      <c r="BW46" s="125">
        <v>1</v>
      </c>
      <c r="BX46" s="126">
        <v>1</v>
      </c>
      <c r="BY46" s="127">
        <f>IF(Q46=0,"",IF(BX46=0,"",(BX46/Q46)))</f>
        <v>0.16666666666667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>
        <v>1</v>
      </c>
      <c r="CH46" s="134">
        <f>IF(Q46=0,"",IF(CG46=0,"",(CG46/Q46)))</f>
        <v>0.16666666666667</v>
      </c>
      <c r="CI46" s="135">
        <v>1</v>
      </c>
      <c r="CJ46" s="136">
        <f>IFERROR(CI46/CG46,"-")</f>
        <v>1</v>
      </c>
      <c r="CK46" s="137">
        <v>1215000</v>
      </c>
      <c r="CL46" s="138">
        <f>IFERROR(CK46/CG46,"-")</f>
        <v>1215000</v>
      </c>
      <c r="CM46" s="139"/>
      <c r="CN46" s="139"/>
      <c r="CO46" s="139">
        <v>1</v>
      </c>
      <c r="CP46" s="140">
        <v>1</v>
      </c>
      <c r="CQ46" s="141">
        <v>1432000</v>
      </c>
      <c r="CR46" s="141">
        <v>1215000</v>
      </c>
      <c r="CS46" s="141"/>
      <c r="CT46" s="142" t="str">
        <f>IF(AND(CR46=0,CS46=0),"",IF(AND(CR46&lt;=100000,CS46&lt;=100000),"",IF(CR46/CQ46&gt;0.7,"男高",IF(CS46/CQ46&gt;0.7,"女高",""))))</f>
        <v>男高</v>
      </c>
    </row>
    <row r="47" spans="1:99">
      <c r="A47" s="78">
        <f>AC47</f>
        <v>0.15384615384615</v>
      </c>
      <c r="B47" s="187" t="s">
        <v>135</v>
      </c>
      <c r="C47" s="187" t="s">
        <v>58</v>
      </c>
      <c r="D47" s="187"/>
      <c r="E47" s="187" t="s">
        <v>103</v>
      </c>
      <c r="F47" s="187" t="s">
        <v>104</v>
      </c>
      <c r="G47" s="187" t="s">
        <v>61</v>
      </c>
      <c r="H47" s="90" t="s">
        <v>79</v>
      </c>
      <c r="I47" s="90" t="s">
        <v>84</v>
      </c>
      <c r="J47" s="189" t="s">
        <v>136</v>
      </c>
      <c r="K47" s="179">
        <v>130000</v>
      </c>
      <c r="L47" s="79">
        <v>13</v>
      </c>
      <c r="M47" s="79">
        <v>0</v>
      </c>
      <c r="N47" s="79">
        <v>36</v>
      </c>
      <c r="O47" s="91">
        <v>7</v>
      </c>
      <c r="P47" s="92">
        <v>0</v>
      </c>
      <c r="Q47" s="93">
        <f>O47+P47</f>
        <v>7</v>
      </c>
      <c r="R47" s="80">
        <f>IFERROR(Q47/N47,"-")</f>
        <v>0.19444444444444</v>
      </c>
      <c r="S47" s="79">
        <v>0</v>
      </c>
      <c r="T47" s="79">
        <v>4</v>
      </c>
      <c r="U47" s="80">
        <f>IFERROR(T47/(Q47),"-")</f>
        <v>0.57142857142857</v>
      </c>
      <c r="V47" s="81">
        <f>IFERROR(K47/SUM(Q47:Q48),"-")</f>
        <v>9285.7142857143</v>
      </c>
      <c r="W47" s="82">
        <v>0</v>
      </c>
      <c r="X47" s="80">
        <f>IF(Q47=0,"-",W47/Q47)</f>
        <v>0</v>
      </c>
      <c r="Y47" s="184">
        <v>0</v>
      </c>
      <c r="Z47" s="185">
        <f>IFERROR(Y47/Q47,"-")</f>
        <v>0</v>
      </c>
      <c r="AA47" s="185" t="str">
        <f>IFERROR(Y47/W47,"-")</f>
        <v>-</v>
      </c>
      <c r="AB47" s="179">
        <f>SUM(Y47:Y48)-SUM(K47:K48)</f>
        <v>-110000</v>
      </c>
      <c r="AC47" s="83">
        <f>SUM(Y47:Y48)/SUM(K47:K48)</f>
        <v>0.15384615384615</v>
      </c>
      <c r="AD47" s="77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>
        <v>1</v>
      </c>
      <c r="AX47" s="107">
        <f>IF(Q47=0,"",IF(AW47=0,"",(AW47/Q47)))</f>
        <v>0.14285714285714</v>
      </c>
      <c r="AY47" s="106"/>
      <c r="AZ47" s="108">
        <f>IFERROR(AY47/AW47,"-")</f>
        <v>0</v>
      </c>
      <c r="BA47" s="109"/>
      <c r="BB47" s="110">
        <f>IFERROR(BA47/AW47,"-")</f>
        <v>0</v>
      </c>
      <c r="BC47" s="111"/>
      <c r="BD47" s="111"/>
      <c r="BE47" s="111"/>
      <c r="BF47" s="112">
        <v>3</v>
      </c>
      <c r="BG47" s="113">
        <f>IF(Q47=0,"",IF(BF47=0,"",(BF47/Q47)))</f>
        <v>0.42857142857143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2</v>
      </c>
      <c r="BP47" s="120">
        <f>IF(Q47=0,"",IF(BO47=0,"",(BO47/Q47)))</f>
        <v>0.28571428571429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1</v>
      </c>
      <c r="BY47" s="127">
        <f>IF(Q47=0,"",IF(BX47=0,"",(BX47/Q47)))</f>
        <v>0.14285714285714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8"/>
      <c r="B48" s="187" t="s">
        <v>137</v>
      </c>
      <c r="C48" s="187" t="s">
        <v>58</v>
      </c>
      <c r="D48" s="187"/>
      <c r="E48" s="187" t="s">
        <v>103</v>
      </c>
      <c r="F48" s="187" t="s">
        <v>104</v>
      </c>
      <c r="G48" s="187" t="s">
        <v>74</v>
      </c>
      <c r="H48" s="90"/>
      <c r="I48" s="90"/>
      <c r="J48" s="90"/>
      <c r="K48" s="179"/>
      <c r="L48" s="79">
        <v>31</v>
      </c>
      <c r="M48" s="79">
        <v>21</v>
      </c>
      <c r="N48" s="79">
        <v>3</v>
      </c>
      <c r="O48" s="91">
        <v>7</v>
      </c>
      <c r="P48" s="92">
        <v>0</v>
      </c>
      <c r="Q48" s="93">
        <f>O48+P48</f>
        <v>7</v>
      </c>
      <c r="R48" s="80">
        <f>IFERROR(Q48/N48,"-")</f>
        <v>2.3333333333333</v>
      </c>
      <c r="S48" s="79">
        <v>2</v>
      </c>
      <c r="T48" s="79">
        <v>2</v>
      </c>
      <c r="U48" s="80">
        <f>IFERROR(T48/(Q48),"-")</f>
        <v>0.28571428571429</v>
      </c>
      <c r="V48" s="81"/>
      <c r="W48" s="82">
        <v>3</v>
      </c>
      <c r="X48" s="80">
        <f>IF(Q48=0,"-",W48/Q48)</f>
        <v>0.42857142857143</v>
      </c>
      <c r="Y48" s="184">
        <v>20000</v>
      </c>
      <c r="Z48" s="185">
        <f>IFERROR(Y48/Q48,"-")</f>
        <v>2857.1428571429</v>
      </c>
      <c r="AA48" s="185">
        <f>IFERROR(Y48/W48,"-")</f>
        <v>6666.6666666667</v>
      </c>
      <c r="AB48" s="179"/>
      <c r="AC48" s="83"/>
      <c r="AD48" s="77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2</v>
      </c>
      <c r="BG48" s="113">
        <f>IF(Q48=0,"",IF(BF48=0,"",(BF48/Q48)))</f>
        <v>0.28571428571429</v>
      </c>
      <c r="BH48" s="112">
        <v>1</v>
      </c>
      <c r="BI48" s="114">
        <f>IFERROR(BH48/BF48,"-")</f>
        <v>0.5</v>
      </c>
      <c r="BJ48" s="115">
        <v>11000</v>
      </c>
      <c r="BK48" s="116">
        <f>IFERROR(BJ48/BF48,"-")</f>
        <v>5500</v>
      </c>
      <c r="BL48" s="117"/>
      <c r="BM48" s="117"/>
      <c r="BN48" s="117">
        <v>1</v>
      </c>
      <c r="BO48" s="119">
        <v>1</v>
      </c>
      <c r="BP48" s="120">
        <f>IF(Q48=0,"",IF(BO48=0,"",(BO48/Q48)))</f>
        <v>0.14285714285714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4</v>
      </c>
      <c r="BY48" s="127">
        <f>IF(Q48=0,"",IF(BX48=0,"",(BX48/Q48)))</f>
        <v>0.57142857142857</v>
      </c>
      <c r="BZ48" s="128">
        <v>3</v>
      </c>
      <c r="CA48" s="129">
        <f>IFERROR(BZ48/BX48,"-")</f>
        <v>0.75</v>
      </c>
      <c r="CB48" s="130">
        <v>30000</v>
      </c>
      <c r="CC48" s="131">
        <f>IFERROR(CB48/BX48,"-")</f>
        <v>7500</v>
      </c>
      <c r="CD48" s="132">
        <v>1</v>
      </c>
      <c r="CE48" s="132">
        <v>1</v>
      </c>
      <c r="CF48" s="132">
        <v>1</v>
      </c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3</v>
      </c>
      <c r="CQ48" s="141">
        <v>20000</v>
      </c>
      <c r="CR48" s="141">
        <v>21000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1.9384615384615</v>
      </c>
      <c r="B49" s="187" t="s">
        <v>138</v>
      </c>
      <c r="C49" s="187" t="s">
        <v>58</v>
      </c>
      <c r="D49" s="187"/>
      <c r="E49" s="187" t="s">
        <v>59</v>
      </c>
      <c r="F49" s="187" t="s">
        <v>60</v>
      </c>
      <c r="G49" s="187" t="s">
        <v>61</v>
      </c>
      <c r="H49" s="90" t="s">
        <v>83</v>
      </c>
      <c r="I49" s="90" t="s">
        <v>84</v>
      </c>
      <c r="J49" s="188" t="s">
        <v>64</v>
      </c>
      <c r="K49" s="179">
        <v>130000</v>
      </c>
      <c r="L49" s="79">
        <v>8</v>
      </c>
      <c r="M49" s="79">
        <v>0</v>
      </c>
      <c r="N49" s="79">
        <v>28</v>
      </c>
      <c r="O49" s="91">
        <v>3</v>
      </c>
      <c r="P49" s="92">
        <v>0</v>
      </c>
      <c r="Q49" s="93">
        <f>O49+P49</f>
        <v>3</v>
      </c>
      <c r="R49" s="80">
        <f>IFERROR(Q49/N49,"-")</f>
        <v>0.10714285714286</v>
      </c>
      <c r="S49" s="79">
        <v>1</v>
      </c>
      <c r="T49" s="79">
        <v>2</v>
      </c>
      <c r="U49" s="80">
        <f>IFERROR(T49/(Q49),"-")</f>
        <v>0.66666666666667</v>
      </c>
      <c r="V49" s="81">
        <f>IFERROR(K49/SUM(Q49:Q50),"-")</f>
        <v>18571.428571429</v>
      </c>
      <c r="W49" s="82">
        <v>1</v>
      </c>
      <c r="X49" s="80">
        <f>IF(Q49=0,"-",W49/Q49)</f>
        <v>0.33333333333333</v>
      </c>
      <c r="Y49" s="184">
        <v>244000</v>
      </c>
      <c r="Z49" s="185">
        <f>IFERROR(Y49/Q49,"-")</f>
        <v>81333.333333333</v>
      </c>
      <c r="AA49" s="185">
        <f>IFERROR(Y49/W49,"-")</f>
        <v>244000</v>
      </c>
      <c r="AB49" s="179">
        <f>SUM(Y49:Y50)-SUM(K49:K50)</f>
        <v>122000</v>
      </c>
      <c r="AC49" s="83">
        <f>SUM(Y49:Y50)/SUM(K49:K50)</f>
        <v>1.9384615384615</v>
      </c>
      <c r="AD49" s="77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0.33333333333333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1</v>
      </c>
      <c r="BP49" s="120">
        <f>IF(Q49=0,"",IF(BO49=0,"",(BO49/Q49)))</f>
        <v>0.33333333333333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1</v>
      </c>
      <c r="BY49" s="127">
        <f>IF(Q49=0,"",IF(BX49=0,"",(BX49/Q49)))</f>
        <v>0.33333333333333</v>
      </c>
      <c r="BZ49" s="128">
        <v>1</v>
      </c>
      <c r="CA49" s="129">
        <f>IFERROR(BZ49/BX49,"-")</f>
        <v>1</v>
      </c>
      <c r="CB49" s="130">
        <v>244000</v>
      </c>
      <c r="CC49" s="131">
        <f>IFERROR(CB49/BX49,"-")</f>
        <v>244000</v>
      </c>
      <c r="CD49" s="132"/>
      <c r="CE49" s="132"/>
      <c r="CF49" s="132">
        <v>1</v>
      </c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1</v>
      </c>
      <c r="CQ49" s="141">
        <v>244000</v>
      </c>
      <c r="CR49" s="141">
        <v>244000</v>
      </c>
      <c r="CS49" s="141"/>
      <c r="CT49" s="142" t="str">
        <f>IF(AND(CR49=0,CS49=0),"",IF(AND(CR49&lt;=100000,CS49&lt;=100000),"",IF(CR49/CQ49&gt;0.7,"男高",IF(CS49/CQ49&gt;0.7,"女高",""))))</f>
        <v>男高</v>
      </c>
    </row>
    <row r="50" spans="1:99">
      <c r="A50" s="78"/>
      <c r="B50" s="187" t="s">
        <v>139</v>
      </c>
      <c r="C50" s="187" t="s">
        <v>58</v>
      </c>
      <c r="D50" s="187"/>
      <c r="E50" s="187" t="s">
        <v>59</v>
      </c>
      <c r="F50" s="187" t="s">
        <v>60</v>
      </c>
      <c r="G50" s="187" t="s">
        <v>74</v>
      </c>
      <c r="H50" s="90"/>
      <c r="I50" s="90"/>
      <c r="J50" s="90"/>
      <c r="K50" s="179"/>
      <c r="L50" s="79">
        <v>26</v>
      </c>
      <c r="M50" s="79">
        <v>19</v>
      </c>
      <c r="N50" s="79">
        <v>0</v>
      </c>
      <c r="O50" s="91">
        <v>4</v>
      </c>
      <c r="P50" s="92">
        <v>0</v>
      </c>
      <c r="Q50" s="93">
        <f>O50+P50</f>
        <v>4</v>
      </c>
      <c r="R50" s="80" t="str">
        <f>IFERROR(Q50/N50,"-")</f>
        <v>-</v>
      </c>
      <c r="S50" s="79">
        <v>0</v>
      </c>
      <c r="T50" s="79">
        <v>2</v>
      </c>
      <c r="U50" s="80">
        <f>IFERROR(T50/(Q50),"-")</f>
        <v>0.5</v>
      </c>
      <c r="V50" s="81"/>
      <c r="W50" s="82">
        <v>1</v>
      </c>
      <c r="X50" s="80">
        <f>IF(Q50=0,"-",W50/Q50)</f>
        <v>0.25</v>
      </c>
      <c r="Y50" s="184">
        <v>8000</v>
      </c>
      <c r="Z50" s="185">
        <f>IFERROR(Y50/Q50,"-")</f>
        <v>2000</v>
      </c>
      <c r="AA50" s="185">
        <f>IFERROR(Y50/W50,"-")</f>
        <v>8000</v>
      </c>
      <c r="AB50" s="179"/>
      <c r="AC50" s="83"/>
      <c r="AD50" s="77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0.25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2</v>
      </c>
      <c r="BP50" s="120">
        <f>IF(Q50=0,"",IF(BO50=0,"",(BO50/Q50)))</f>
        <v>0.5</v>
      </c>
      <c r="BQ50" s="121">
        <v>1</v>
      </c>
      <c r="BR50" s="122">
        <f>IFERROR(BQ50/BO50,"-")</f>
        <v>0.5</v>
      </c>
      <c r="BS50" s="123">
        <v>8000</v>
      </c>
      <c r="BT50" s="124">
        <f>IFERROR(BS50/BO50,"-")</f>
        <v>4000</v>
      </c>
      <c r="BU50" s="125">
        <v>1</v>
      </c>
      <c r="BV50" s="125"/>
      <c r="BW50" s="125"/>
      <c r="BX50" s="126">
        <v>1</v>
      </c>
      <c r="BY50" s="127">
        <f>IF(Q50=0,"",IF(BX50=0,"",(BX50/Q50)))</f>
        <v>0.25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1</v>
      </c>
      <c r="CQ50" s="141">
        <v>8000</v>
      </c>
      <c r="CR50" s="141">
        <v>8000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0.78461538461538</v>
      </c>
      <c r="B51" s="187" t="s">
        <v>140</v>
      </c>
      <c r="C51" s="187" t="s">
        <v>58</v>
      </c>
      <c r="D51" s="187"/>
      <c r="E51" s="187" t="s">
        <v>88</v>
      </c>
      <c r="F51" s="187" t="s">
        <v>89</v>
      </c>
      <c r="G51" s="187" t="s">
        <v>61</v>
      </c>
      <c r="H51" s="90" t="s">
        <v>141</v>
      </c>
      <c r="I51" s="90" t="s">
        <v>84</v>
      </c>
      <c r="J51" s="189" t="s">
        <v>94</v>
      </c>
      <c r="K51" s="179">
        <v>130000</v>
      </c>
      <c r="L51" s="79">
        <v>9</v>
      </c>
      <c r="M51" s="79">
        <v>0</v>
      </c>
      <c r="N51" s="79">
        <v>32</v>
      </c>
      <c r="O51" s="91">
        <v>3</v>
      </c>
      <c r="P51" s="92">
        <v>0</v>
      </c>
      <c r="Q51" s="93">
        <f>O51+P51</f>
        <v>3</v>
      </c>
      <c r="R51" s="80">
        <f>IFERROR(Q51/N51,"-")</f>
        <v>0.09375</v>
      </c>
      <c r="S51" s="79">
        <v>0</v>
      </c>
      <c r="T51" s="79">
        <v>1</v>
      </c>
      <c r="U51" s="80">
        <f>IFERROR(T51/(Q51),"-")</f>
        <v>0.33333333333333</v>
      </c>
      <c r="V51" s="81">
        <f>IFERROR(K51/SUM(Q51:Q52),"-")</f>
        <v>21666.666666667</v>
      </c>
      <c r="W51" s="82">
        <v>0</v>
      </c>
      <c r="X51" s="80">
        <f>IF(Q51=0,"-",W51/Q51)</f>
        <v>0</v>
      </c>
      <c r="Y51" s="184">
        <v>0</v>
      </c>
      <c r="Z51" s="185">
        <f>IFERROR(Y51/Q51,"-")</f>
        <v>0</v>
      </c>
      <c r="AA51" s="185" t="str">
        <f>IFERROR(Y51/W51,"-")</f>
        <v>-</v>
      </c>
      <c r="AB51" s="179">
        <f>SUM(Y51:Y52)-SUM(K51:K52)</f>
        <v>-28000</v>
      </c>
      <c r="AC51" s="83">
        <f>SUM(Y51:Y52)/SUM(K51:K52)</f>
        <v>0.78461538461538</v>
      </c>
      <c r="AD51" s="77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0.33333333333333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0.33333333333333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1</v>
      </c>
      <c r="BY51" s="127">
        <f>IF(Q51=0,"",IF(BX51=0,"",(BX51/Q51)))</f>
        <v>0.33333333333333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8"/>
      <c r="B52" s="187" t="s">
        <v>142</v>
      </c>
      <c r="C52" s="187" t="s">
        <v>58</v>
      </c>
      <c r="D52" s="187"/>
      <c r="E52" s="187" t="s">
        <v>88</v>
      </c>
      <c r="F52" s="187" t="s">
        <v>89</v>
      </c>
      <c r="G52" s="187" t="s">
        <v>74</v>
      </c>
      <c r="H52" s="90"/>
      <c r="I52" s="90"/>
      <c r="J52" s="90"/>
      <c r="K52" s="179"/>
      <c r="L52" s="79">
        <v>18</v>
      </c>
      <c r="M52" s="79">
        <v>15</v>
      </c>
      <c r="N52" s="79">
        <v>3</v>
      </c>
      <c r="O52" s="91">
        <v>3</v>
      </c>
      <c r="P52" s="92">
        <v>0</v>
      </c>
      <c r="Q52" s="93">
        <f>O52+P52</f>
        <v>3</v>
      </c>
      <c r="R52" s="80">
        <f>IFERROR(Q52/N52,"-")</f>
        <v>1</v>
      </c>
      <c r="S52" s="79">
        <v>0</v>
      </c>
      <c r="T52" s="79">
        <v>1</v>
      </c>
      <c r="U52" s="80">
        <f>IFERROR(T52/(Q52),"-")</f>
        <v>0.33333333333333</v>
      </c>
      <c r="V52" s="81"/>
      <c r="W52" s="82">
        <v>1</v>
      </c>
      <c r="X52" s="80">
        <f>IF(Q52=0,"-",W52/Q52)</f>
        <v>0.33333333333333</v>
      </c>
      <c r="Y52" s="184">
        <v>102000</v>
      </c>
      <c r="Z52" s="185">
        <f>IFERROR(Y52/Q52,"-")</f>
        <v>34000</v>
      </c>
      <c r="AA52" s="185">
        <f>IFERROR(Y52/W52,"-")</f>
        <v>102000</v>
      </c>
      <c r="AB52" s="179"/>
      <c r="AC52" s="83"/>
      <c r="AD52" s="77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0.33333333333333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2</v>
      </c>
      <c r="BY52" s="127">
        <f>IF(Q52=0,"",IF(BX52=0,"",(BX52/Q52)))</f>
        <v>0.66666666666667</v>
      </c>
      <c r="BZ52" s="128">
        <v>1</v>
      </c>
      <c r="CA52" s="129">
        <f>IFERROR(BZ52/BX52,"-")</f>
        <v>0.5</v>
      </c>
      <c r="CB52" s="130">
        <v>102000</v>
      </c>
      <c r="CC52" s="131">
        <f>IFERROR(CB52/BX52,"-")</f>
        <v>51000</v>
      </c>
      <c r="CD52" s="132"/>
      <c r="CE52" s="132"/>
      <c r="CF52" s="132">
        <v>1</v>
      </c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102000</v>
      </c>
      <c r="CR52" s="141">
        <v>102000</v>
      </c>
      <c r="CS52" s="141"/>
      <c r="CT52" s="142" t="str">
        <f>IF(AND(CR52=0,CS52=0),"",IF(AND(CR52&lt;=100000,CS52&lt;=100000),"",IF(CR52/CQ52&gt;0.7,"男高",IF(CS52/CQ52&gt;0.7,"女高",""))))</f>
        <v>男高</v>
      </c>
    </row>
    <row r="53" spans="1:99">
      <c r="A53" s="78">
        <f>AC53</f>
        <v>0.13846153846154</v>
      </c>
      <c r="B53" s="187" t="s">
        <v>143</v>
      </c>
      <c r="C53" s="187" t="s">
        <v>58</v>
      </c>
      <c r="D53" s="187"/>
      <c r="E53" s="187" t="s">
        <v>106</v>
      </c>
      <c r="F53" s="187" t="s">
        <v>107</v>
      </c>
      <c r="G53" s="187" t="s">
        <v>61</v>
      </c>
      <c r="H53" s="90" t="s">
        <v>141</v>
      </c>
      <c r="I53" s="90" t="s">
        <v>84</v>
      </c>
      <c r="J53" s="189" t="s">
        <v>144</v>
      </c>
      <c r="K53" s="179">
        <v>130000</v>
      </c>
      <c r="L53" s="79">
        <v>14</v>
      </c>
      <c r="M53" s="79">
        <v>0</v>
      </c>
      <c r="N53" s="79">
        <v>33</v>
      </c>
      <c r="O53" s="91">
        <v>3</v>
      </c>
      <c r="P53" s="92">
        <v>0</v>
      </c>
      <c r="Q53" s="93">
        <f>O53+P53</f>
        <v>3</v>
      </c>
      <c r="R53" s="80">
        <f>IFERROR(Q53/N53,"-")</f>
        <v>0.090909090909091</v>
      </c>
      <c r="S53" s="79">
        <v>1</v>
      </c>
      <c r="T53" s="79">
        <v>0</v>
      </c>
      <c r="U53" s="80">
        <f>IFERROR(T53/(Q53),"-")</f>
        <v>0</v>
      </c>
      <c r="V53" s="81">
        <f>IFERROR(K53/SUM(Q53:Q54),"-")</f>
        <v>32500</v>
      </c>
      <c r="W53" s="82">
        <v>1</v>
      </c>
      <c r="X53" s="80">
        <f>IF(Q53=0,"-",W53/Q53)</f>
        <v>0.33333333333333</v>
      </c>
      <c r="Y53" s="184">
        <v>3000</v>
      </c>
      <c r="Z53" s="185">
        <f>IFERROR(Y53/Q53,"-")</f>
        <v>1000</v>
      </c>
      <c r="AA53" s="185">
        <f>IFERROR(Y53/W53,"-")</f>
        <v>3000</v>
      </c>
      <c r="AB53" s="179">
        <f>SUM(Y53:Y54)-SUM(K53:K54)</f>
        <v>-112000</v>
      </c>
      <c r="AC53" s="83">
        <f>SUM(Y53:Y54)/SUM(K53:K54)</f>
        <v>0.13846153846154</v>
      </c>
      <c r="AD53" s="77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0.33333333333333</v>
      </c>
      <c r="BH53" s="112">
        <v>1</v>
      </c>
      <c r="BI53" s="114">
        <f>IFERROR(BH53/BF53,"-")</f>
        <v>1</v>
      </c>
      <c r="BJ53" s="115">
        <v>3000</v>
      </c>
      <c r="BK53" s="116">
        <f>IFERROR(BJ53/BF53,"-")</f>
        <v>3000</v>
      </c>
      <c r="BL53" s="117">
        <v>1</v>
      </c>
      <c r="BM53" s="117"/>
      <c r="BN53" s="117"/>
      <c r="BO53" s="119">
        <v>2</v>
      </c>
      <c r="BP53" s="120">
        <f>IF(Q53=0,"",IF(BO53=0,"",(BO53/Q53)))</f>
        <v>0.66666666666667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1</v>
      </c>
      <c r="CQ53" s="141">
        <v>3000</v>
      </c>
      <c r="CR53" s="141">
        <v>3000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8"/>
      <c r="B54" s="187" t="s">
        <v>145</v>
      </c>
      <c r="C54" s="187" t="s">
        <v>58</v>
      </c>
      <c r="D54" s="187"/>
      <c r="E54" s="187" t="s">
        <v>106</v>
      </c>
      <c r="F54" s="187" t="s">
        <v>107</v>
      </c>
      <c r="G54" s="187" t="s">
        <v>74</v>
      </c>
      <c r="H54" s="90"/>
      <c r="I54" s="90"/>
      <c r="J54" s="90"/>
      <c r="K54" s="179"/>
      <c r="L54" s="79">
        <v>29</v>
      </c>
      <c r="M54" s="79">
        <v>19</v>
      </c>
      <c r="N54" s="79">
        <v>4</v>
      </c>
      <c r="O54" s="91">
        <v>1</v>
      </c>
      <c r="P54" s="92">
        <v>0</v>
      </c>
      <c r="Q54" s="93">
        <f>O54+P54</f>
        <v>1</v>
      </c>
      <c r="R54" s="80">
        <f>IFERROR(Q54/N54,"-")</f>
        <v>0.25</v>
      </c>
      <c r="S54" s="79">
        <v>1</v>
      </c>
      <c r="T54" s="79">
        <v>0</v>
      </c>
      <c r="U54" s="80">
        <f>IFERROR(T54/(Q54),"-")</f>
        <v>0</v>
      </c>
      <c r="V54" s="81"/>
      <c r="W54" s="82">
        <v>1</v>
      </c>
      <c r="X54" s="80">
        <f>IF(Q54=0,"-",W54/Q54)</f>
        <v>1</v>
      </c>
      <c r="Y54" s="184">
        <v>15000</v>
      </c>
      <c r="Z54" s="185">
        <f>IFERROR(Y54/Q54,"-")</f>
        <v>15000</v>
      </c>
      <c r="AA54" s="185">
        <f>IFERROR(Y54/W54,"-")</f>
        <v>15000</v>
      </c>
      <c r="AB54" s="179"/>
      <c r="AC54" s="83"/>
      <c r="AD54" s="77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>
        <v>1</v>
      </c>
      <c r="BY54" s="127">
        <f>IF(Q54=0,"",IF(BX54=0,"",(BX54/Q54)))</f>
        <v>1</v>
      </c>
      <c r="BZ54" s="128">
        <v>1</v>
      </c>
      <c r="CA54" s="129">
        <f>IFERROR(BZ54/BX54,"-")</f>
        <v>1</v>
      </c>
      <c r="CB54" s="130">
        <v>15000</v>
      </c>
      <c r="CC54" s="131">
        <f>IFERROR(CB54/BX54,"-")</f>
        <v>15000</v>
      </c>
      <c r="CD54" s="132"/>
      <c r="CE54" s="132">
        <v>1</v>
      </c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15000</v>
      </c>
      <c r="CR54" s="141">
        <v>15000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0.083333333333333</v>
      </c>
      <c r="B55" s="187" t="s">
        <v>146</v>
      </c>
      <c r="C55" s="187" t="s">
        <v>58</v>
      </c>
      <c r="D55" s="187"/>
      <c r="E55" s="187" t="s">
        <v>59</v>
      </c>
      <c r="F55" s="187" t="s">
        <v>60</v>
      </c>
      <c r="G55" s="187" t="s">
        <v>61</v>
      </c>
      <c r="H55" s="90" t="s">
        <v>97</v>
      </c>
      <c r="I55" s="90" t="s">
        <v>147</v>
      </c>
      <c r="J55" s="189" t="s">
        <v>94</v>
      </c>
      <c r="K55" s="179">
        <v>120000</v>
      </c>
      <c r="L55" s="79">
        <v>5</v>
      </c>
      <c r="M55" s="79">
        <v>0</v>
      </c>
      <c r="N55" s="79">
        <v>25</v>
      </c>
      <c r="O55" s="91">
        <v>1</v>
      </c>
      <c r="P55" s="92">
        <v>0</v>
      </c>
      <c r="Q55" s="93">
        <f>O55+P55</f>
        <v>1</v>
      </c>
      <c r="R55" s="80">
        <f>IFERROR(Q55/N55,"-")</f>
        <v>0.04</v>
      </c>
      <c r="S55" s="79">
        <v>0</v>
      </c>
      <c r="T55" s="79">
        <v>1</v>
      </c>
      <c r="U55" s="80">
        <f>IFERROR(T55/(Q55),"-")</f>
        <v>1</v>
      </c>
      <c r="V55" s="81">
        <f>IFERROR(K55/SUM(Q55:Q56),"-")</f>
        <v>30000</v>
      </c>
      <c r="W55" s="82">
        <v>0</v>
      </c>
      <c r="X55" s="80">
        <f>IF(Q55=0,"-",W55/Q55)</f>
        <v>0</v>
      </c>
      <c r="Y55" s="184">
        <v>0</v>
      </c>
      <c r="Z55" s="185">
        <f>IFERROR(Y55/Q55,"-")</f>
        <v>0</v>
      </c>
      <c r="AA55" s="185" t="str">
        <f>IFERROR(Y55/W55,"-")</f>
        <v>-</v>
      </c>
      <c r="AB55" s="179">
        <f>SUM(Y55:Y56)-SUM(K55:K56)</f>
        <v>-110000</v>
      </c>
      <c r="AC55" s="83">
        <f>SUM(Y55:Y56)/SUM(K55:K56)</f>
        <v>0.083333333333333</v>
      </c>
      <c r="AD55" s="77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1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8"/>
      <c r="B56" s="187" t="s">
        <v>148</v>
      </c>
      <c r="C56" s="187" t="s">
        <v>58</v>
      </c>
      <c r="D56" s="187"/>
      <c r="E56" s="187" t="s">
        <v>59</v>
      </c>
      <c r="F56" s="187" t="s">
        <v>60</v>
      </c>
      <c r="G56" s="187" t="s">
        <v>74</v>
      </c>
      <c r="H56" s="90"/>
      <c r="I56" s="90"/>
      <c r="J56" s="90"/>
      <c r="K56" s="179"/>
      <c r="L56" s="79">
        <v>16</v>
      </c>
      <c r="M56" s="79">
        <v>14</v>
      </c>
      <c r="N56" s="79">
        <v>1</v>
      </c>
      <c r="O56" s="91">
        <v>3</v>
      </c>
      <c r="P56" s="92">
        <v>0</v>
      </c>
      <c r="Q56" s="93">
        <f>O56+P56</f>
        <v>3</v>
      </c>
      <c r="R56" s="80">
        <f>IFERROR(Q56/N56,"-")</f>
        <v>3</v>
      </c>
      <c r="S56" s="79">
        <v>1</v>
      </c>
      <c r="T56" s="79">
        <v>1</v>
      </c>
      <c r="U56" s="80">
        <f>IFERROR(T56/(Q56),"-")</f>
        <v>0.33333333333333</v>
      </c>
      <c r="V56" s="81"/>
      <c r="W56" s="82">
        <v>2</v>
      </c>
      <c r="X56" s="80">
        <f>IF(Q56=0,"-",W56/Q56)</f>
        <v>0.66666666666667</v>
      </c>
      <c r="Y56" s="184">
        <v>10000</v>
      </c>
      <c r="Z56" s="185">
        <f>IFERROR(Y56/Q56,"-")</f>
        <v>3333.3333333333</v>
      </c>
      <c r="AA56" s="185">
        <f>IFERROR(Y56/W56,"-")</f>
        <v>5000</v>
      </c>
      <c r="AB56" s="179"/>
      <c r="AC56" s="83"/>
      <c r="AD56" s="77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2</v>
      </c>
      <c r="BP56" s="120">
        <f>IF(Q56=0,"",IF(BO56=0,"",(BO56/Q56)))</f>
        <v>0.66666666666667</v>
      </c>
      <c r="BQ56" s="121">
        <v>1</v>
      </c>
      <c r="BR56" s="122">
        <f>IFERROR(BQ56/BO56,"-")</f>
        <v>0.5</v>
      </c>
      <c r="BS56" s="123">
        <v>3000</v>
      </c>
      <c r="BT56" s="124">
        <f>IFERROR(BS56/BO56,"-")</f>
        <v>1500</v>
      </c>
      <c r="BU56" s="125">
        <v>1</v>
      </c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>
        <v>1</v>
      </c>
      <c r="CH56" s="134">
        <f>IF(Q56=0,"",IF(CG56=0,"",(CG56/Q56)))</f>
        <v>0.33333333333333</v>
      </c>
      <c r="CI56" s="135">
        <v>1</v>
      </c>
      <c r="CJ56" s="136">
        <f>IFERROR(CI56/CG56,"-")</f>
        <v>1</v>
      </c>
      <c r="CK56" s="137">
        <v>7000</v>
      </c>
      <c r="CL56" s="138">
        <f>IFERROR(CK56/CG56,"-")</f>
        <v>7000</v>
      </c>
      <c r="CM56" s="139"/>
      <c r="CN56" s="139"/>
      <c r="CO56" s="139">
        <v>1</v>
      </c>
      <c r="CP56" s="140">
        <v>2</v>
      </c>
      <c r="CQ56" s="141">
        <v>10000</v>
      </c>
      <c r="CR56" s="141">
        <v>7000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8">
        <f>AC57</f>
        <v>6.1166666666667</v>
      </c>
      <c r="B57" s="187" t="s">
        <v>149</v>
      </c>
      <c r="C57" s="187" t="s">
        <v>58</v>
      </c>
      <c r="D57" s="187"/>
      <c r="E57" s="187" t="s">
        <v>106</v>
      </c>
      <c r="F57" s="187" t="s">
        <v>107</v>
      </c>
      <c r="G57" s="187" t="s">
        <v>61</v>
      </c>
      <c r="H57" s="90" t="s">
        <v>97</v>
      </c>
      <c r="I57" s="90" t="s">
        <v>63</v>
      </c>
      <c r="J57" s="90" t="s">
        <v>120</v>
      </c>
      <c r="K57" s="179">
        <v>120000</v>
      </c>
      <c r="L57" s="79">
        <v>15</v>
      </c>
      <c r="M57" s="79">
        <v>0</v>
      </c>
      <c r="N57" s="79">
        <v>55</v>
      </c>
      <c r="O57" s="91">
        <v>9</v>
      </c>
      <c r="P57" s="92">
        <v>0</v>
      </c>
      <c r="Q57" s="93">
        <f>O57+P57</f>
        <v>9</v>
      </c>
      <c r="R57" s="80">
        <f>IFERROR(Q57/N57,"-")</f>
        <v>0.16363636363636</v>
      </c>
      <c r="S57" s="79">
        <v>0</v>
      </c>
      <c r="T57" s="79">
        <v>6</v>
      </c>
      <c r="U57" s="80">
        <f>IFERROR(T57/(Q57),"-")</f>
        <v>0.66666666666667</v>
      </c>
      <c r="V57" s="81">
        <f>IFERROR(K57/SUM(Q57:Q58),"-")</f>
        <v>8571.4285714286</v>
      </c>
      <c r="W57" s="82">
        <v>1</v>
      </c>
      <c r="X57" s="80">
        <f>IF(Q57=0,"-",W57/Q57)</f>
        <v>0.11111111111111</v>
      </c>
      <c r="Y57" s="184">
        <v>2000</v>
      </c>
      <c r="Z57" s="185">
        <f>IFERROR(Y57/Q57,"-")</f>
        <v>222.22222222222</v>
      </c>
      <c r="AA57" s="185">
        <f>IFERROR(Y57/W57,"-")</f>
        <v>2000</v>
      </c>
      <c r="AB57" s="179">
        <f>SUM(Y57:Y58)-SUM(K57:K58)</f>
        <v>614000</v>
      </c>
      <c r="AC57" s="83">
        <f>SUM(Y57:Y58)/SUM(K57:K58)</f>
        <v>6.1166666666667</v>
      </c>
      <c r="AD57" s="77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>
        <v>1</v>
      </c>
      <c r="AO57" s="101">
        <f>IF(Q57=0,"",IF(AN57=0,"",(AN57/Q57)))</f>
        <v>0.11111111111111</v>
      </c>
      <c r="AP57" s="100"/>
      <c r="AQ57" s="102">
        <f>IFERROR(AP57/AN57,"-")</f>
        <v>0</v>
      </c>
      <c r="AR57" s="103"/>
      <c r="AS57" s="104">
        <f>IFERROR(AR57/AN57,"-")</f>
        <v>0</v>
      </c>
      <c r="AT57" s="105"/>
      <c r="AU57" s="105"/>
      <c r="AV57" s="105"/>
      <c r="AW57" s="106">
        <v>1</v>
      </c>
      <c r="AX57" s="107">
        <f>IF(Q57=0,"",IF(AW57=0,"",(AW57/Q57)))</f>
        <v>0.11111111111111</v>
      </c>
      <c r="AY57" s="106"/>
      <c r="AZ57" s="108">
        <f>IFERROR(AY57/AW57,"-")</f>
        <v>0</v>
      </c>
      <c r="BA57" s="109"/>
      <c r="BB57" s="110">
        <f>IFERROR(BA57/AW57,"-")</f>
        <v>0</v>
      </c>
      <c r="BC57" s="111"/>
      <c r="BD57" s="111"/>
      <c r="BE57" s="111"/>
      <c r="BF57" s="112">
        <v>2</v>
      </c>
      <c r="BG57" s="113">
        <f>IF(Q57=0,"",IF(BF57=0,"",(BF57/Q57)))</f>
        <v>0.22222222222222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4</v>
      </c>
      <c r="BP57" s="120">
        <f>IF(Q57=0,"",IF(BO57=0,"",(BO57/Q57)))</f>
        <v>0.44444444444444</v>
      </c>
      <c r="BQ57" s="121">
        <v>1</v>
      </c>
      <c r="BR57" s="122">
        <f>IFERROR(BQ57/BO57,"-")</f>
        <v>0.25</v>
      </c>
      <c r="BS57" s="123">
        <v>2000</v>
      </c>
      <c r="BT57" s="124">
        <f>IFERROR(BS57/BO57,"-")</f>
        <v>500</v>
      </c>
      <c r="BU57" s="125">
        <v>1</v>
      </c>
      <c r="BV57" s="125"/>
      <c r="BW57" s="125"/>
      <c r="BX57" s="126">
        <v>1</v>
      </c>
      <c r="BY57" s="127">
        <f>IF(Q57=0,"",IF(BX57=0,"",(BX57/Q57)))</f>
        <v>0.11111111111111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1</v>
      </c>
      <c r="CQ57" s="141">
        <v>2000</v>
      </c>
      <c r="CR57" s="141">
        <v>2000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8"/>
      <c r="B58" s="187" t="s">
        <v>150</v>
      </c>
      <c r="C58" s="187" t="s">
        <v>58</v>
      </c>
      <c r="D58" s="187"/>
      <c r="E58" s="187" t="s">
        <v>106</v>
      </c>
      <c r="F58" s="187" t="s">
        <v>107</v>
      </c>
      <c r="G58" s="187" t="s">
        <v>74</v>
      </c>
      <c r="H58" s="90"/>
      <c r="I58" s="90"/>
      <c r="J58" s="90"/>
      <c r="K58" s="179"/>
      <c r="L58" s="79">
        <v>41</v>
      </c>
      <c r="M58" s="79">
        <v>30</v>
      </c>
      <c r="N58" s="79">
        <v>3</v>
      </c>
      <c r="O58" s="91">
        <v>5</v>
      </c>
      <c r="P58" s="92">
        <v>0</v>
      </c>
      <c r="Q58" s="93">
        <f>O58+P58</f>
        <v>5</v>
      </c>
      <c r="R58" s="80">
        <f>IFERROR(Q58/N58,"-")</f>
        <v>1.6666666666667</v>
      </c>
      <c r="S58" s="79">
        <v>2</v>
      </c>
      <c r="T58" s="79">
        <v>0</v>
      </c>
      <c r="U58" s="80">
        <f>IFERROR(T58/(Q58),"-")</f>
        <v>0</v>
      </c>
      <c r="V58" s="81"/>
      <c r="W58" s="82">
        <v>3</v>
      </c>
      <c r="X58" s="80">
        <f>IF(Q58=0,"-",W58/Q58)</f>
        <v>0.6</v>
      </c>
      <c r="Y58" s="184">
        <v>732000</v>
      </c>
      <c r="Z58" s="185">
        <f>IFERROR(Y58/Q58,"-")</f>
        <v>146400</v>
      </c>
      <c r="AA58" s="185">
        <f>IFERROR(Y58/W58,"-")</f>
        <v>244000</v>
      </c>
      <c r="AB58" s="179"/>
      <c r="AC58" s="83"/>
      <c r="AD58" s="77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1</v>
      </c>
      <c r="BP58" s="120">
        <f>IF(Q58=0,"",IF(BO58=0,"",(BO58/Q58)))</f>
        <v>0.2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3</v>
      </c>
      <c r="BY58" s="127">
        <f>IF(Q58=0,"",IF(BX58=0,"",(BX58/Q58)))</f>
        <v>0.6</v>
      </c>
      <c r="BZ58" s="128">
        <v>2</v>
      </c>
      <c r="CA58" s="129">
        <f>IFERROR(BZ58/BX58,"-")</f>
        <v>0.66666666666667</v>
      </c>
      <c r="CB58" s="130">
        <v>34000</v>
      </c>
      <c r="CC58" s="131">
        <f>IFERROR(CB58/BX58,"-")</f>
        <v>11333.333333333</v>
      </c>
      <c r="CD58" s="132"/>
      <c r="CE58" s="132">
        <v>1</v>
      </c>
      <c r="CF58" s="132">
        <v>1</v>
      </c>
      <c r="CG58" s="133">
        <v>1</v>
      </c>
      <c r="CH58" s="134">
        <f>IF(Q58=0,"",IF(CG58=0,"",(CG58/Q58)))</f>
        <v>0.2</v>
      </c>
      <c r="CI58" s="135">
        <v>1</v>
      </c>
      <c r="CJ58" s="136">
        <f>IFERROR(CI58/CG58,"-")</f>
        <v>1</v>
      </c>
      <c r="CK58" s="137">
        <v>706000</v>
      </c>
      <c r="CL58" s="138">
        <f>IFERROR(CK58/CG58,"-")</f>
        <v>706000</v>
      </c>
      <c r="CM58" s="139"/>
      <c r="CN58" s="139"/>
      <c r="CO58" s="139">
        <v>1</v>
      </c>
      <c r="CP58" s="140">
        <v>3</v>
      </c>
      <c r="CQ58" s="141">
        <v>732000</v>
      </c>
      <c r="CR58" s="141">
        <v>706000</v>
      </c>
      <c r="CS58" s="141"/>
      <c r="CT58" s="142" t="str">
        <f>IF(AND(CR58=0,CS58=0),"",IF(AND(CR58&lt;=100000,CS58&lt;=100000),"",IF(CR58/CQ58&gt;0.7,"男高",IF(CS58/CQ58&gt;0.7,"女高",""))))</f>
        <v>男高</v>
      </c>
    </row>
    <row r="59" spans="1:99">
      <c r="A59" s="78">
        <f>AC59</f>
        <v>0</v>
      </c>
      <c r="B59" s="187" t="s">
        <v>151</v>
      </c>
      <c r="C59" s="187" t="s">
        <v>58</v>
      </c>
      <c r="D59" s="187"/>
      <c r="E59" s="187" t="s">
        <v>77</v>
      </c>
      <c r="F59" s="187" t="s">
        <v>78</v>
      </c>
      <c r="G59" s="187" t="s">
        <v>61</v>
      </c>
      <c r="H59" s="90" t="s">
        <v>152</v>
      </c>
      <c r="I59" s="90" t="s">
        <v>84</v>
      </c>
      <c r="J59" s="189" t="s">
        <v>133</v>
      </c>
      <c r="K59" s="179">
        <v>80000</v>
      </c>
      <c r="L59" s="79">
        <v>0</v>
      </c>
      <c r="M59" s="79">
        <v>0</v>
      </c>
      <c r="N59" s="79">
        <v>17</v>
      </c>
      <c r="O59" s="91">
        <v>0</v>
      </c>
      <c r="P59" s="92">
        <v>0</v>
      </c>
      <c r="Q59" s="93">
        <f>O59+P59</f>
        <v>0</v>
      </c>
      <c r="R59" s="80">
        <f>IFERROR(Q59/N59,"-")</f>
        <v>0</v>
      </c>
      <c r="S59" s="79">
        <v>0</v>
      </c>
      <c r="T59" s="79">
        <v>0</v>
      </c>
      <c r="U59" s="80" t="str">
        <f>IFERROR(T59/(Q59),"-")</f>
        <v>-</v>
      </c>
      <c r="V59" s="81">
        <f>IFERROR(K59/SUM(Q59:Q60),"-")</f>
        <v>40000</v>
      </c>
      <c r="W59" s="82">
        <v>0</v>
      </c>
      <c r="X59" s="80" t="str">
        <f>IF(Q59=0,"-",W59/Q59)</f>
        <v>-</v>
      </c>
      <c r="Y59" s="184">
        <v>0</v>
      </c>
      <c r="Z59" s="185" t="str">
        <f>IFERROR(Y59/Q59,"-")</f>
        <v>-</v>
      </c>
      <c r="AA59" s="185" t="str">
        <f>IFERROR(Y59/W59,"-")</f>
        <v>-</v>
      </c>
      <c r="AB59" s="179">
        <f>SUM(Y59:Y60)-SUM(K59:K60)</f>
        <v>-80000</v>
      </c>
      <c r="AC59" s="83">
        <f>SUM(Y59:Y60)/SUM(K59:K60)</f>
        <v>0</v>
      </c>
      <c r="AD59" s="77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8"/>
      <c r="B60" s="187" t="s">
        <v>153</v>
      </c>
      <c r="C60" s="187" t="s">
        <v>58</v>
      </c>
      <c r="D60" s="187"/>
      <c r="E60" s="187" t="s">
        <v>77</v>
      </c>
      <c r="F60" s="187" t="s">
        <v>78</v>
      </c>
      <c r="G60" s="187" t="s">
        <v>74</v>
      </c>
      <c r="H60" s="90"/>
      <c r="I60" s="90"/>
      <c r="J60" s="90"/>
      <c r="K60" s="179"/>
      <c r="L60" s="79">
        <v>23</v>
      </c>
      <c r="M60" s="79">
        <v>19</v>
      </c>
      <c r="N60" s="79">
        <v>1</v>
      </c>
      <c r="O60" s="91">
        <v>2</v>
      </c>
      <c r="P60" s="92">
        <v>0</v>
      </c>
      <c r="Q60" s="93">
        <f>O60+P60</f>
        <v>2</v>
      </c>
      <c r="R60" s="80">
        <f>IFERROR(Q60/N60,"-")</f>
        <v>2</v>
      </c>
      <c r="S60" s="79">
        <v>0</v>
      </c>
      <c r="T60" s="79">
        <v>1</v>
      </c>
      <c r="U60" s="80">
        <f>IFERROR(T60/(Q60),"-")</f>
        <v>0.5</v>
      </c>
      <c r="V60" s="81"/>
      <c r="W60" s="82">
        <v>0</v>
      </c>
      <c r="X60" s="80">
        <f>IF(Q60=0,"-",W60/Q60)</f>
        <v>0</v>
      </c>
      <c r="Y60" s="184">
        <v>0</v>
      </c>
      <c r="Z60" s="185">
        <f>IFERROR(Y60/Q60,"-")</f>
        <v>0</v>
      </c>
      <c r="AA60" s="185" t="str">
        <f>IFERROR(Y60/W60,"-")</f>
        <v>-</v>
      </c>
      <c r="AB60" s="179"/>
      <c r="AC60" s="83"/>
      <c r="AD60" s="77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2</v>
      </c>
      <c r="BP60" s="120">
        <f>IF(Q60=0,"",IF(BO60=0,"",(BO60/Q60)))</f>
        <v>1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7.9625</v>
      </c>
      <c r="B61" s="187" t="s">
        <v>154</v>
      </c>
      <c r="C61" s="187" t="s">
        <v>58</v>
      </c>
      <c r="D61" s="187"/>
      <c r="E61" s="187" t="s">
        <v>106</v>
      </c>
      <c r="F61" s="187" t="s">
        <v>107</v>
      </c>
      <c r="G61" s="187" t="s">
        <v>61</v>
      </c>
      <c r="H61" s="90" t="s">
        <v>152</v>
      </c>
      <c r="I61" s="90" t="s">
        <v>84</v>
      </c>
      <c r="J61" s="188" t="s">
        <v>64</v>
      </c>
      <c r="K61" s="179">
        <v>80000</v>
      </c>
      <c r="L61" s="79">
        <v>13</v>
      </c>
      <c r="M61" s="79">
        <v>0</v>
      </c>
      <c r="N61" s="79">
        <v>51</v>
      </c>
      <c r="O61" s="91">
        <v>4</v>
      </c>
      <c r="P61" s="92">
        <v>0</v>
      </c>
      <c r="Q61" s="93">
        <f>O61+P61</f>
        <v>4</v>
      </c>
      <c r="R61" s="80">
        <f>IFERROR(Q61/N61,"-")</f>
        <v>0.07843137254902</v>
      </c>
      <c r="S61" s="79">
        <v>0</v>
      </c>
      <c r="T61" s="79">
        <v>0</v>
      </c>
      <c r="U61" s="80">
        <f>IFERROR(T61/(Q61),"-")</f>
        <v>0</v>
      </c>
      <c r="V61" s="81">
        <f>IFERROR(K61/SUM(Q61:Q62),"-")</f>
        <v>10000</v>
      </c>
      <c r="W61" s="82">
        <v>0</v>
      </c>
      <c r="X61" s="80">
        <f>IF(Q61=0,"-",W61/Q61)</f>
        <v>0</v>
      </c>
      <c r="Y61" s="184">
        <v>0</v>
      </c>
      <c r="Z61" s="185">
        <f>IFERROR(Y61/Q61,"-")</f>
        <v>0</v>
      </c>
      <c r="AA61" s="185" t="str">
        <f>IFERROR(Y61/W61,"-")</f>
        <v>-</v>
      </c>
      <c r="AB61" s="179">
        <f>SUM(Y61:Y62)-SUM(K61:K62)</f>
        <v>557000</v>
      </c>
      <c r="AC61" s="83">
        <f>SUM(Y61:Y62)/SUM(K61:K62)</f>
        <v>7.9625</v>
      </c>
      <c r="AD61" s="77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4</v>
      </c>
      <c r="BP61" s="120">
        <f>IF(Q61=0,"",IF(BO61=0,"",(BO61/Q61)))</f>
        <v>1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8"/>
      <c r="B62" s="187" t="s">
        <v>155</v>
      </c>
      <c r="C62" s="187" t="s">
        <v>58</v>
      </c>
      <c r="D62" s="187"/>
      <c r="E62" s="187" t="s">
        <v>106</v>
      </c>
      <c r="F62" s="187" t="s">
        <v>107</v>
      </c>
      <c r="G62" s="187" t="s">
        <v>74</v>
      </c>
      <c r="H62" s="90"/>
      <c r="I62" s="90"/>
      <c r="J62" s="90"/>
      <c r="K62" s="179"/>
      <c r="L62" s="79">
        <v>29</v>
      </c>
      <c r="M62" s="79">
        <v>21</v>
      </c>
      <c r="N62" s="79">
        <v>1</v>
      </c>
      <c r="O62" s="91">
        <v>4</v>
      </c>
      <c r="P62" s="92">
        <v>0</v>
      </c>
      <c r="Q62" s="93">
        <f>O62+P62</f>
        <v>4</v>
      </c>
      <c r="R62" s="80">
        <f>IFERROR(Q62/N62,"-")</f>
        <v>4</v>
      </c>
      <c r="S62" s="79">
        <v>1</v>
      </c>
      <c r="T62" s="79">
        <v>1</v>
      </c>
      <c r="U62" s="80">
        <f>IFERROR(T62/(Q62),"-")</f>
        <v>0.25</v>
      </c>
      <c r="V62" s="81"/>
      <c r="W62" s="82">
        <v>2</v>
      </c>
      <c r="X62" s="80">
        <f>IF(Q62=0,"-",W62/Q62)</f>
        <v>0.5</v>
      </c>
      <c r="Y62" s="184">
        <v>637000</v>
      </c>
      <c r="Z62" s="185">
        <f>IFERROR(Y62/Q62,"-")</f>
        <v>159250</v>
      </c>
      <c r="AA62" s="185">
        <f>IFERROR(Y62/W62,"-")</f>
        <v>318500</v>
      </c>
      <c r="AB62" s="179"/>
      <c r="AC62" s="83"/>
      <c r="AD62" s="77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1</v>
      </c>
      <c r="BG62" s="113">
        <f>IF(Q62=0,"",IF(BF62=0,"",(BF62/Q62)))</f>
        <v>0.25</v>
      </c>
      <c r="BH62" s="112">
        <v>1</v>
      </c>
      <c r="BI62" s="114">
        <f>IFERROR(BH62/BF62,"-")</f>
        <v>1</v>
      </c>
      <c r="BJ62" s="115">
        <v>157000</v>
      </c>
      <c r="BK62" s="116">
        <f>IFERROR(BJ62/BF62,"-")</f>
        <v>157000</v>
      </c>
      <c r="BL62" s="117"/>
      <c r="BM62" s="117"/>
      <c r="BN62" s="117">
        <v>1</v>
      </c>
      <c r="BO62" s="119">
        <v>2</v>
      </c>
      <c r="BP62" s="120">
        <f>IF(Q62=0,"",IF(BO62=0,"",(BO62/Q62)))</f>
        <v>0.5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1</v>
      </c>
      <c r="BY62" s="127">
        <f>IF(Q62=0,"",IF(BX62=0,"",(BX62/Q62)))</f>
        <v>0.25</v>
      </c>
      <c r="BZ62" s="128">
        <v>1</v>
      </c>
      <c r="CA62" s="129">
        <f>IFERROR(BZ62/BX62,"-")</f>
        <v>1</v>
      </c>
      <c r="CB62" s="130">
        <v>480000</v>
      </c>
      <c r="CC62" s="131">
        <f>IFERROR(CB62/BX62,"-")</f>
        <v>480000</v>
      </c>
      <c r="CD62" s="132"/>
      <c r="CE62" s="132"/>
      <c r="CF62" s="132">
        <v>1</v>
      </c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2</v>
      </c>
      <c r="CQ62" s="141">
        <v>637000</v>
      </c>
      <c r="CR62" s="141">
        <v>480000</v>
      </c>
      <c r="CS62" s="141"/>
      <c r="CT62" s="142" t="str">
        <f>IF(AND(CR62=0,CS62=0),"",IF(AND(CR62&lt;=100000,CS62&lt;=100000),"",IF(CR62/CQ62&gt;0.7,"男高",IF(CS62/CQ62&gt;0.7,"女高",""))))</f>
        <v>男高</v>
      </c>
    </row>
    <row r="63" spans="1:99">
      <c r="A63" s="78">
        <f>AC63</f>
        <v>0.16</v>
      </c>
      <c r="B63" s="187" t="s">
        <v>156</v>
      </c>
      <c r="C63" s="187" t="s">
        <v>58</v>
      </c>
      <c r="D63" s="187"/>
      <c r="E63" s="187" t="s">
        <v>157</v>
      </c>
      <c r="F63" s="187" t="s">
        <v>60</v>
      </c>
      <c r="G63" s="187" t="s">
        <v>61</v>
      </c>
      <c r="H63" s="90" t="s">
        <v>93</v>
      </c>
      <c r="I63" s="90" t="s">
        <v>158</v>
      </c>
      <c r="J63" s="90" t="s">
        <v>159</v>
      </c>
      <c r="K63" s="179">
        <v>50000</v>
      </c>
      <c r="L63" s="79">
        <v>7</v>
      </c>
      <c r="M63" s="79">
        <v>0</v>
      </c>
      <c r="N63" s="79">
        <v>31</v>
      </c>
      <c r="O63" s="91">
        <v>4</v>
      </c>
      <c r="P63" s="92">
        <v>0</v>
      </c>
      <c r="Q63" s="93">
        <f>O63+P63</f>
        <v>4</v>
      </c>
      <c r="R63" s="80">
        <f>IFERROR(Q63/N63,"-")</f>
        <v>0.12903225806452</v>
      </c>
      <c r="S63" s="79">
        <v>0</v>
      </c>
      <c r="T63" s="79">
        <v>1</v>
      </c>
      <c r="U63" s="80">
        <f>IFERROR(T63/(Q63),"-")</f>
        <v>0.25</v>
      </c>
      <c r="V63" s="81">
        <f>IFERROR(K63/SUM(Q63:Q64),"-")</f>
        <v>10000</v>
      </c>
      <c r="W63" s="82">
        <v>1</v>
      </c>
      <c r="X63" s="80">
        <f>IF(Q63=0,"-",W63/Q63)</f>
        <v>0.25</v>
      </c>
      <c r="Y63" s="184">
        <v>3000</v>
      </c>
      <c r="Z63" s="185">
        <f>IFERROR(Y63/Q63,"-")</f>
        <v>750</v>
      </c>
      <c r="AA63" s="185">
        <f>IFERROR(Y63/W63,"-")</f>
        <v>3000</v>
      </c>
      <c r="AB63" s="179">
        <f>SUM(Y63:Y64)-SUM(K63:K64)</f>
        <v>-42000</v>
      </c>
      <c r="AC63" s="83">
        <f>SUM(Y63:Y64)/SUM(K63:K64)</f>
        <v>0.16</v>
      </c>
      <c r="AD63" s="77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>
        <v>1</v>
      </c>
      <c r="AO63" s="101">
        <f>IF(Q63=0,"",IF(AN63=0,"",(AN63/Q63)))</f>
        <v>0.25</v>
      </c>
      <c r="AP63" s="100"/>
      <c r="AQ63" s="102">
        <f>IFERROR(AP63/AN63,"-")</f>
        <v>0</v>
      </c>
      <c r="AR63" s="103"/>
      <c r="AS63" s="104">
        <f>IFERROR(AR63/AN63,"-")</f>
        <v>0</v>
      </c>
      <c r="AT63" s="105"/>
      <c r="AU63" s="105"/>
      <c r="AV63" s="105"/>
      <c r="AW63" s="106">
        <v>1</v>
      </c>
      <c r="AX63" s="107">
        <f>IF(Q63=0,"",IF(AW63=0,"",(AW63/Q63)))</f>
        <v>0.25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>
        <v>1</v>
      </c>
      <c r="BG63" s="113">
        <f>IF(Q63=0,"",IF(BF63=0,"",(BF63/Q63)))</f>
        <v>0.25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1</v>
      </c>
      <c r="BP63" s="120">
        <f>IF(Q63=0,"",IF(BO63=0,"",(BO63/Q63)))</f>
        <v>0.25</v>
      </c>
      <c r="BQ63" s="121">
        <v>1</v>
      </c>
      <c r="BR63" s="122">
        <f>IFERROR(BQ63/BO63,"-")</f>
        <v>1</v>
      </c>
      <c r="BS63" s="123">
        <v>3000</v>
      </c>
      <c r="BT63" s="124">
        <f>IFERROR(BS63/BO63,"-")</f>
        <v>3000</v>
      </c>
      <c r="BU63" s="125">
        <v>1</v>
      </c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3000</v>
      </c>
      <c r="CR63" s="141">
        <v>3000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8"/>
      <c r="B64" s="187" t="s">
        <v>160</v>
      </c>
      <c r="C64" s="187" t="s">
        <v>58</v>
      </c>
      <c r="D64" s="187"/>
      <c r="E64" s="187" t="s">
        <v>157</v>
      </c>
      <c r="F64" s="187" t="s">
        <v>60</v>
      </c>
      <c r="G64" s="187" t="s">
        <v>74</v>
      </c>
      <c r="H64" s="90"/>
      <c r="I64" s="90"/>
      <c r="J64" s="90"/>
      <c r="K64" s="179"/>
      <c r="L64" s="79">
        <v>13</v>
      </c>
      <c r="M64" s="79">
        <v>11</v>
      </c>
      <c r="N64" s="79">
        <v>1</v>
      </c>
      <c r="O64" s="91">
        <v>1</v>
      </c>
      <c r="P64" s="92">
        <v>0</v>
      </c>
      <c r="Q64" s="93">
        <f>O64+P64</f>
        <v>1</v>
      </c>
      <c r="R64" s="80">
        <f>IFERROR(Q64/N64,"-")</f>
        <v>1</v>
      </c>
      <c r="S64" s="79">
        <v>0</v>
      </c>
      <c r="T64" s="79">
        <v>1</v>
      </c>
      <c r="U64" s="80">
        <f>IFERROR(T64/(Q64),"-")</f>
        <v>1</v>
      </c>
      <c r="V64" s="81"/>
      <c r="W64" s="82">
        <v>1</v>
      </c>
      <c r="X64" s="80">
        <f>IF(Q64=0,"-",W64/Q64)</f>
        <v>1</v>
      </c>
      <c r="Y64" s="184">
        <v>5000</v>
      </c>
      <c r="Z64" s="185">
        <f>IFERROR(Y64/Q64,"-")</f>
        <v>5000</v>
      </c>
      <c r="AA64" s="185">
        <f>IFERROR(Y64/W64,"-")</f>
        <v>5000</v>
      </c>
      <c r="AB64" s="179"/>
      <c r="AC64" s="83"/>
      <c r="AD64" s="77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1</v>
      </c>
      <c r="BH64" s="112">
        <v>1</v>
      </c>
      <c r="BI64" s="114">
        <f>IFERROR(BH64/BF64,"-")</f>
        <v>1</v>
      </c>
      <c r="BJ64" s="115">
        <v>5000</v>
      </c>
      <c r="BK64" s="116">
        <f>IFERROR(BJ64/BF64,"-")</f>
        <v>5000</v>
      </c>
      <c r="BL64" s="117">
        <v>1</v>
      </c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5000</v>
      </c>
      <c r="CR64" s="141">
        <v>5000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2.02</v>
      </c>
      <c r="B65" s="187" t="s">
        <v>161</v>
      </c>
      <c r="C65" s="187" t="s">
        <v>58</v>
      </c>
      <c r="D65" s="187"/>
      <c r="E65" s="187" t="s">
        <v>157</v>
      </c>
      <c r="F65" s="187" t="s">
        <v>78</v>
      </c>
      <c r="G65" s="187" t="s">
        <v>61</v>
      </c>
      <c r="H65" s="90" t="s">
        <v>93</v>
      </c>
      <c r="I65" s="90" t="s">
        <v>158</v>
      </c>
      <c r="J65" s="90" t="s">
        <v>162</v>
      </c>
      <c r="K65" s="179">
        <v>50000</v>
      </c>
      <c r="L65" s="79">
        <v>10</v>
      </c>
      <c r="M65" s="79">
        <v>0</v>
      </c>
      <c r="N65" s="79">
        <v>44</v>
      </c>
      <c r="O65" s="91">
        <v>6</v>
      </c>
      <c r="P65" s="92">
        <v>0</v>
      </c>
      <c r="Q65" s="93">
        <f>O65+P65</f>
        <v>6</v>
      </c>
      <c r="R65" s="80">
        <f>IFERROR(Q65/N65,"-")</f>
        <v>0.13636363636364</v>
      </c>
      <c r="S65" s="79">
        <v>0</v>
      </c>
      <c r="T65" s="79">
        <v>4</v>
      </c>
      <c r="U65" s="80">
        <f>IFERROR(T65/(Q65),"-")</f>
        <v>0.66666666666667</v>
      </c>
      <c r="V65" s="81">
        <f>IFERROR(K65/SUM(Q65:Q66),"-")</f>
        <v>6250</v>
      </c>
      <c r="W65" s="82">
        <v>1</v>
      </c>
      <c r="X65" s="80">
        <f>IF(Q65=0,"-",W65/Q65)</f>
        <v>0.16666666666667</v>
      </c>
      <c r="Y65" s="184">
        <v>3000</v>
      </c>
      <c r="Z65" s="185">
        <f>IFERROR(Y65/Q65,"-")</f>
        <v>500</v>
      </c>
      <c r="AA65" s="185">
        <f>IFERROR(Y65/W65,"-")</f>
        <v>3000</v>
      </c>
      <c r="AB65" s="179">
        <f>SUM(Y65:Y66)-SUM(K65:K66)</f>
        <v>51000</v>
      </c>
      <c r="AC65" s="83">
        <f>SUM(Y65:Y66)/SUM(K65:K66)</f>
        <v>2.02</v>
      </c>
      <c r="AD65" s="77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>
        <v>4</v>
      </c>
      <c r="AX65" s="107">
        <f>IF(Q65=0,"",IF(AW65=0,"",(AW65/Q65)))</f>
        <v>0.66666666666667</v>
      </c>
      <c r="AY65" s="106">
        <v>1</v>
      </c>
      <c r="AZ65" s="108">
        <f>IFERROR(AY65/AW65,"-")</f>
        <v>0.25</v>
      </c>
      <c r="BA65" s="109">
        <v>3000</v>
      </c>
      <c r="BB65" s="110">
        <f>IFERROR(BA65/AW65,"-")</f>
        <v>750</v>
      </c>
      <c r="BC65" s="111">
        <v>1</v>
      </c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0.16666666666667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1</v>
      </c>
      <c r="BY65" s="127">
        <f>IF(Q65=0,"",IF(BX65=0,"",(BX65/Q65)))</f>
        <v>0.16666666666667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3000</v>
      </c>
      <c r="CR65" s="141">
        <v>3000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8"/>
      <c r="B66" s="187" t="s">
        <v>163</v>
      </c>
      <c r="C66" s="187" t="s">
        <v>58</v>
      </c>
      <c r="D66" s="187"/>
      <c r="E66" s="187" t="s">
        <v>157</v>
      </c>
      <c r="F66" s="187" t="s">
        <v>78</v>
      </c>
      <c r="G66" s="187" t="s">
        <v>74</v>
      </c>
      <c r="H66" s="90"/>
      <c r="I66" s="90"/>
      <c r="J66" s="90"/>
      <c r="K66" s="179"/>
      <c r="L66" s="79">
        <v>30</v>
      </c>
      <c r="M66" s="79">
        <v>14</v>
      </c>
      <c r="N66" s="79">
        <v>2</v>
      </c>
      <c r="O66" s="91">
        <v>2</v>
      </c>
      <c r="P66" s="92">
        <v>0</v>
      </c>
      <c r="Q66" s="93">
        <f>O66+P66</f>
        <v>2</v>
      </c>
      <c r="R66" s="80">
        <f>IFERROR(Q66/N66,"-")</f>
        <v>1</v>
      </c>
      <c r="S66" s="79">
        <v>1</v>
      </c>
      <c r="T66" s="79">
        <v>0</v>
      </c>
      <c r="U66" s="80">
        <f>IFERROR(T66/(Q66),"-")</f>
        <v>0</v>
      </c>
      <c r="V66" s="81"/>
      <c r="W66" s="82">
        <v>1</v>
      </c>
      <c r="X66" s="80">
        <f>IF(Q66=0,"-",W66/Q66)</f>
        <v>0.5</v>
      </c>
      <c r="Y66" s="184">
        <v>98000</v>
      </c>
      <c r="Z66" s="185">
        <f>IFERROR(Y66/Q66,"-")</f>
        <v>49000</v>
      </c>
      <c r="AA66" s="185">
        <f>IFERROR(Y66/W66,"-")</f>
        <v>98000</v>
      </c>
      <c r="AB66" s="179"/>
      <c r="AC66" s="83"/>
      <c r="AD66" s="77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0.5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1</v>
      </c>
      <c r="BY66" s="127">
        <f>IF(Q66=0,"",IF(BX66=0,"",(BX66/Q66)))</f>
        <v>0.5</v>
      </c>
      <c r="BZ66" s="128">
        <v>1</v>
      </c>
      <c r="CA66" s="129">
        <f>IFERROR(BZ66/BX66,"-")</f>
        <v>1</v>
      </c>
      <c r="CB66" s="130">
        <v>98000</v>
      </c>
      <c r="CC66" s="131">
        <f>IFERROR(CB66/BX66,"-")</f>
        <v>98000</v>
      </c>
      <c r="CD66" s="132"/>
      <c r="CE66" s="132"/>
      <c r="CF66" s="132">
        <v>1</v>
      </c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98000</v>
      </c>
      <c r="CR66" s="141">
        <v>98000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2.488</v>
      </c>
      <c r="B67" s="187" t="s">
        <v>164</v>
      </c>
      <c r="C67" s="187" t="s">
        <v>58</v>
      </c>
      <c r="D67" s="187"/>
      <c r="E67" s="187" t="s">
        <v>165</v>
      </c>
      <c r="F67" s="187" t="s">
        <v>166</v>
      </c>
      <c r="G67" s="187" t="s">
        <v>61</v>
      </c>
      <c r="H67" s="90" t="s">
        <v>97</v>
      </c>
      <c r="I67" s="90" t="s">
        <v>167</v>
      </c>
      <c r="J67" s="189" t="s">
        <v>94</v>
      </c>
      <c r="K67" s="179">
        <v>125000</v>
      </c>
      <c r="L67" s="79">
        <v>0</v>
      </c>
      <c r="M67" s="79">
        <v>0</v>
      </c>
      <c r="N67" s="79">
        <v>15</v>
      </c>
      <c r="O67" s="91">
        <v>0</v>
      </c>
      <c r="P67" s="92">
        <v>0</v>
      </c>
      <c r="Q67" s="93">
        <f>O67+P67</f>
        <v>0</v>
      </c>
      <c r="R67" s="80">
        <f>IFERROR(Q67/N67,"-")</f>
        <v>0</v>
      </c>
      <c r="S67" s="79">
        <v>0</v>
      </c>
      <c r="T67" s="79">
        <v>0</v>
      </c>
      <c r="U67" s="80" t="str">
        <f>IFERROR(T67/(Q67),"-")</f>
        <v>-</v>
      </c>
      <c r="V67" s="81">
        <f>IFERROR(K67/SUM(Q67:Q72),"-")</f>
        <v>12500</v>
      </c>
      <c r="W67" s="82">
        <v>0</v>
      </c>
      <c r="X67" s="80" t="str">
        <f>IF(Q67=0,"-",W67/Q67)</f>
        <v>-</v>
      </c>
      <c r="Y67" s="184">
        <v>0</v>
      </c>
      <c r="Z67" s="185" t="str">
        <f>IFERROR(Y67/Q67,"-")</f>
        <v>-</v>
      </c>
      <c r="AA67" s="185" t="str">
        <f>IFERROR(Y67/W67,"-")</f>
        <v>-</v>
      </c>
      <c r="AB67" s="179">
        <f>SUM(Y67:Y72)-SUM(K67:K72)</f>
        <v>186000</v>
      </c>
      <c r="AC67" s="83">
        <f>SUM(Y67:Y72)/SUM(K67:K72)</f>
        <v>2.488</v>
      </c>
      <c r="AD67" s="77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8"/>
      <c r="B68" s="187" t="s">
        <v>168</v>
      </c>
      <c r="C68" s="187" t="s">
        <v>58</v>
      </c>
      <c r="D68" s="187"/>
      <c r="E68" s="187" t="s">
        <v>165</v>
      </c>
      <c r="F68" s="187" t="s">
        <v>169</v>
      </c>
      <c r="G68" s="187" t="s">
        <v>61</v>
      </c>
      <c r="H68" s="90" t="s">
        <v>97</v>
      </c>
      <c r="I68" s="90" t="s">
        <v>167</v>
      </c>
      <c r="J68" s="188" t="s">
        <v>85</v>
      </c>
      <c r="K68" s="179"/>
      <c r="L68" s="79">
        <v>3</v>
      </c>
      <c r="M68" s="79">
        <v>0</v>
      </c>
      <c r="N68" s="79">
        <v>26</v>
      </c>
      <c r="O68" s="91">
        <v>0</v>
      </c>
      <c r="P68" s="92">
        <v>0</v>
      </c>
      <c r="Q68" s="93">
        <f>O68+P68</f>
        <v>0</v>
      </c>
      <c r="R68" s="80">
        <f>IFERROR(Q68/N68,"-")</f>
        <v>0</v>
      </c>
      <c r="S68" s="79">
        <v>0</v>
      </c>
      <c r="T68" s="79">
        <v>0</v>
      </c>
      <c r="U68" s="80" t="str">
        <f>IFERROR(T68/(Q68),"-")</f>
        <v>-</v>
      </c>
      <c r="V68" s="81"/>
      <c r="W68" s="82">
        <v>0</v>
      </c>
      <c r="X68" s="80" t="str">
        <f>IF(Q68=0,"-",W68/Q68)</f>
        <v>-</v>
      </c>
      <c r="Y68" s="184">
        <v>0</v>
      </c>
      <c r="Z68" s="185" t="str">
        <f>IFERROR(Y68/Q68,"-")</f>
        <v>-</v>
      </c>
      <c r="AA68" s="185" t="str">
        <f>IFERROR(Y68/W68,"-")</f>
        <v>-</v>
      </c>
      <c r="AB68" s="179"/>
      <c r="AC68" s="83"/>
      <c r="AD68" s="77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8"/>
      <c r="B69" s="187" t="s">
        <v>170</v>
      </c>
      <c r="C69" s="187" t="s">
        <v>58</v>
      </c>
      <c r="D69" s="187"/>
      <c r="E69" s="187" t="s">
        <v>165</v>
      </c>
      <c r="F69" s="187" t="s">
        <v>171</v>
      </c>
      <c r="G69" s="187" t="s">
        <v>61</v>
      </c>
      <c r="H69" s="90" t="s">
        <v>97</v>
      </c>
      <c r="I69" s="90" t="s">
        <v>167</v>
      </c>
      <c r="J69" s="189" t="s">
        <v>133</v>
      </c>
      <c r="K69" s="179"/>
      <c r="L69" s="79">
        <v>8</v>
      </c>
      <c r="M69" s="79">
        <v>0</v>
      </c>
      <c r="N69" s="79">
        <v>32</v>
      </c>
      <c r="O69" s="91">
        <v>1</v>
      </c>
      <c r="P69" s="92">
        <v>0</v>
      </c>
      <c r="Q69" s="93">
        <f>O69+P69</f>
        <v>1</v>
      </c>
      <c r="R69" s="80">
        <f>IFERROR(Q69/N69,"-")</f>
        <v>0.03125</v>
      </c>
      <c r="S69" s="79">
        <v>0</v>
      </c>
      <c r="T69" s="79">
        <v>1</v>
      </c>
      <c r="U69" s="80">
        <f>IFERROR(T69/(Q69),"-")</f>
        <v>1</v>
      </c>
      <c r="V69" s="81"/>
      <c r="W69" s="82">
        <v>0</v>
      </c>
      <c r="X69" s="80">
        <f>IF(Q69=0,"-",W69/Q69)</f>
        <v>0</v>
      </c>
      <c r="Y69" s="184">
        <v>0</v>
      </c>
      <c r="Z69" s="185">
        <f>IFERROR(Y69/Q69,"-")</f>
        <v>0</v>
      </c>
      <c r="AA69" s="185" t="str">
        <f>IFERROR(Y69/W69,"-")</f>
        <v>-</v>
      </c>
      <c r="AB69" s="179"/>
      <c r="AC69" s="83"/>
      <c r="AD69" s="77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1</v>
      </c>
      <c r="BP69" s="120">
        <f>IF(Q69=0,"",IF(BO69=0,"",(BO69/Q69)))</f>
        <v>1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8"/>
      <c r="B70" s="187" t="s">
        <v>172</v>
      </c>
      <c r="C70" s="187" t="s">
        <v>58</v>
      </c>
      <c r="D70" s="187"/>
      <c r="E70" s="187" t="s">
        <v>165</v>
      </c>
      <c r="F70" s="187" t="s">
        <v>173</v>
      </c>
      <c r="G70" s="187" t="s">
        <v>61</v>
      </c>
      <c r="H70" s="90" t="s">
        <v>97</v>
      </c>
      <c r="I70" s="90" t="s">
        <v>167</v>
      </c>
      <c r="J70" s="188" t="s">
        <v>64</v>
      </c>
      <c r="K70" s="179"/>
      <c r="L70" s="79">
        <v>3</v>
      </c>
      <c r="M70" s="79">
        <v>0</v>
      </c>
      <c r="N70" s="79">
        <v>57</v>
      </c>
      <c r="O70" s="91">
        <v>1</v>
      </c>
      <c r="P70" s="92">
        <v>0</v>
      </c>
      <c r="Q70" s="93">
        <f>O70+P70</f>
        <v>1</v>
      </c>
      <c r="R70" s="80">
        <f>IFERROR(Q70/N70,"-")</f>
        <v>0.017543859649123</v>
      </c>
      <c r="S70" s="79">
        <v>0</v>
      </c>
      <c r="T70" s="79">
        <v>0</v>
      </c>
      <c r="U70" s="80">
        <f>IFERROR(T70/(Q70),"-")</f>
        <v>0</v>
      </c>
      <c r="V70" s="81"/>
      <c r="W70" s="82">
        <v>0</v>
      </c>
      <c r="X70" s="80">
        <f>IF(Q70=0,"-",W70/Q70)</f>
        <v>0</v>
      </c>
      <c r="Y70" s="184">
        <v>0</v>
      </c>
      <c r="Z70" s="185">
        <f>IFERROR(Y70/Q70,"-")</f>
        <v>0</v>
      </c>
      <c r="AA70" s="185" t="str">
        <f>IFERROR(Y70/W70,"-")</f>
        <v>-</v>
      </c>
      <c r="AB70" s="179"/>
      <c r="AC70" s="83"/>
      <c r="AD70" s="77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>
        <v>1</v>
      </c>
      <c r="AO70" s="101">
        <f>IF(Q70=0,"",IF(AN70=0,"",(AN70/Q70)))</f>
        <v>1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8"/>
      <c r="B71" s="187" t="s">
        <v>174</v>
      </c>
      <c r="C71" s="187" t="s">
        <v>58</v>
      </c>
      <c r="D71" s="187"/>
      <c r="E71" s="187" t="s">
        <v>165</v>
      </c>
      <c r="F71" s="187" t="s">
        <v>175</v>
      </c>
      <c r="G71" s="187" t="s">
        <v>61</v>
      </c>
      <c r="H71" s="90" t="s">
        <v>97</v>
      </c>
      <c r="I71" s="90" t="s">
        <v>167</v>
      </c>
      <c r="J71" s="189" t="s">
        <v>176</v>
      </c>
      <c r="K71" s="179"/>
      <c r="L71" s="79">
        <v>6</v>
      </c>
      <c r="M71" s="79">
        <v>0</v>
      </c>
      <c r="N71" s="79">
        <v>18</v>
      </c>
      <c r="O71" s="91">
        <v>4</v>
      </c>
      <c r="P71" s="92">
        <v>0</v>
      </c>
      <c r="Q71" s="93">
        <f>O71+P71</f>
        <v>4</v>
      </c>
      <c r="R71" s="80">
        <f>IFERROR(Q71/N71,"-")</f>
        <v>0.22222222222222</v>
      </c>
      <c r="S71" s="79">
        <v>0</v>
      </c>
      <c r="T71" s="79">
        <v>2</v>
      </c>
      <c r="U71" s="80">
        <f>IFERROR(T71/(Q71),"-")</f>
        <v>0.5</v>
      </c>
      <c r="V71" s="81"/>
      <c r="W71" s="82">
        <v>1</v>
      </c>
      <c r="X71" s="80">
        <f>IF(Q71=0,"-",W71/Q71)</f>
        <v>0.25</v>
      </c>
      <c r="Y71" s="184">
        <v>5000</v>
      </c>
      <c r="Z71" s="185">
        <f>IFERROR(Y71/Q71,"-")</f>
        <v>1250</v>
      </c>
      <c r="AA71" s="185">
        <f>IFERROR(Y71/W71,"-")</f>
        <v>5000</v>
      </c>
      <c r="AB71" s="179"/>
      <c r="AC71" s="83"/>
      <c r="AD71" s="77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>
        <v>3</v>
      </c>
      <c r="BG71" s="113">
        <f>IF(Q71=0,"",IF(BF71=0,"",(BF71/Q71)))</f>
        <v>0.75</v>
      </c>
      <c r="BH71" s="112">
        <v>1</v>
      </c>
      <c r="BI71" s="114">
        <f>IFERROR(BH71/BF71,"-")</f>
        <v>0.33333333333333</v>
      </c>
      <c r="BJ71" s="115">
        <v>5000</v>
      </c>
      <c r="BK71" s="116">
        <f>IFERROR(BJ71/BF71,"-")</f>
        <v>1666.6666666667</v>
      </c>
      <c r="BL71" s="117">
        <v>1</v>
      </c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>
        <v>1</v>
      </c>
      <c r="BY71" s="127">
        <f>IF(Q71=0,"",IF(BX71=0,"",(BX71/Q71)))</f>
        <v>0.25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1</v>
      </c>
      <c r="CQ71" s="141">
        <v>5000</v>
      </c>
      <c r="CR71" s="141">
        <v>5000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8"/>
      <c r="B72" s="187" t="s">
        <v>177</v>
      </c>
      <c r="C72" s="187" t="s">
        <v>58</v>
      </c>
      <c r="D72" s="187"/>
      <c r="E72" s="187" t="s">
        <v>73</v>
      </c>
      <c r="F72" s="187" t="s">
        <v>73</v>
      </c>
      <c r="G72" s="187" t="s">
        <v>74</v>
      </c>
      <c r="H72" s="90" t="s">
        <v>178</v>
      </c>
      <c r="I72" s="90"/>
      <c r="J72" s="90"/>
      <c r="K72" s="179"/>
      <c r="L72" s="79">
        <v>71</v>
      </c>
      <c r="M72" s="79">
        <v>27</v>
      </c>
      <c r="N72" s="79">
        <v>4</v>
      </c>
      <c r="O72" s="91">
        <v>4</v>
      </c>
      <c r="P72" s="92">
        <v>0</v>
      </c>
      <c r="Q72" s="93">
        <f>O72+P72</f>
        <v>4</v>
      </c>
      <c r="R72" s="80">
        <f>IFERROR(Q72/N72,"-")</f>
        <v>1</v>
      </c>
      <c r="S72" s="79">
        <v>1</v>
      </c>
      <c r="T72" s="79">
        <v>1</v>
      </c>
      <c r="U72" s="80">
        <f>IFERROR(T72/(Q72),"-")</f>
        <v>0.25</v>
      </c>
      <c r="V72" s="81"/>
      <c r="W72" s="82">
        <v>2</v>
      </c>
      <c r="X72" s="80">
        <f>IF(Q72=0,"-",W72/Q72)</f>
        <v>0.5</v>
      </c>
      <c r="Y72" s="184">
        <v>306000</v>
      </c>
      <c r="Z72" s="185">
        <f>IFERROR(Y72/Q72,"-")</f>
        <v>76500</v>
      </c>
      <c r="AA72" s="185">
        <f>IFERROR(Y72/W72,"-")</f>
        <v>153000</v>
      </c>
      <c r="AB72" s="179"/>
      <c r="AC72" s="83"/>
      <c r="AD72" s="77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1</v>
      </c>
      <c r="BG72" s="113">
        <f>IF(Q72=0,"",IF(BF72=0,"",(BF72/Q72)))</f>
        <v>0.25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1</v>
      </c>
      <c r="BP72" s="120">
        <f>IF(Q72=0,"",IF(BO72=0,"",(BO72/Q72)))</f>
        <v>0.25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1</v>
      </c>
      <c r="BY72" s="127">
        <f>IF(Q72=0,"",IF(BX72=0,"",(BX72/Q72)))</f>
        <v>0.25</v>
      </c>
      <c r="BZ72" s="128">
        <v>1</v>
      </c>
      <c r="CA72" s="129">
        <f>IFERROR(BZ72/BX72,"-")</f>
        <v>1</v>
      </c>
      <c r="CB72" s="130">
        <v>3000</v>
      </c>
      <c r="CC72" s="131">
        <f>IFERROR(CB72/BX72,"-")</f>
        <v>3000</v>
      </c>
      <c r="CD72" s="132">
        <v>1</v>
      </c>
      <c r="CE72" s="132"/>
      <c r="CF72" s="132"/>
      <c r="CG72" s="133">
        <v>1</v>
      </c>
      <c r="CH72" s="134">
        <f>IF(Q72=0,"",IF(CG72=0,"",(CG72/Q72)))</f>
        <v>0.25</v>
      </c>
      <c r="CI72" s="135">
        <v>1</v>
      </c>
      <c r="CJ72" s="136">
        <f>IFERROR(CI72/CG72,"-")</f>
        <v>1</v>
      </c>
      <c r="CK72" s="137">
        <v>303000</v>
      </c>
      <c r="CL72" s="138">
        <f>IFERROR(CK72/CG72,"-")</f>
        <v>303000</v>
      </c>
      <c r="CM72" s="139"/>
      <c r="CN72" s="139"/>
      <c r="CO72" s="139">
        <v>1</v>
      </c>
      <c r="CP72" s="140">
        <v>2</v>
      </c>
      <c r="CQ72" s="141">
        <v>306000</v>
      </c>
      <c r="CR72" s="141">
        <v>303000</v>
      </c>
      <c r="CS72" s="141"/>
      <c r="CT72" s="142" t="str">
        <f>IF(AND(CR72=0,CS72=0),"",IF(AND(CR72&lt;=100000,CS72&lt;=100000),"",IF(CR72/CQ72&gt;0.7,"男高",IF(CS72/CQ72&gt;0.7,"女高",""))))</f>
        <v>男高</v>
      </c>
    </row>
    <row r="73" spans="1:99">
      <c r="A73" s="30">
        <f>AC73</f>
        <v>3.6553846153846</v>
      </c>
      <c r="B73" s="187" t="s">
        <v>179</v>
      </c>
      <c r="C73" s="187" t="s">
        <v>58</v>
      </c>
      <c r="D73" s="187"/>
      <c r="E73" s="187" t="s">
        <v>180</v>
      </c>
      <c r="F73" s="187" t="s">
        <v>166</v>
      </c>
      <c r="G73" s="187" t="s">
        <v>61</v>
      </c>
      <c r="H73" s="90" t="s">
        <v>93</v>
      </c>
      <c r="I73" s="90" t="s">
        <v>181</v>
      </c>
      <c r="J73" s="90" t="s">
        <v>182</v>
      </c>
      <c r="K73" s="180">
        <v>650000</v>
      </c>
      <c r="L73" s="34">
        <v>16</v>
      </c>
      <c r="M73" s="34">
        <v>0</v>
      </c>
      <c r="N73" s="31">
        <v>61</v>
      </c>
      <c r="O73" s="23">
        <v>4</v>
      </c>
      <c r="P73" s="23">
        <v>0</v>
      </c>
      <c r="Q73" s="23">
        <f>O73+P73</f>
        <v>4</v>
      </c>
      <c r="R73" s="32">
        <f>IFERROR(Q73/N73,"-")</f>
        <v>0.065573770491803</v>
      </c>
      <c r="S73" s="32">
        <v>0</v>
      </c>
      <c r="T73" s="23">
        <v>1</v>
      </c>
      <c r="U73" s="32">
        <f>IFERROR(T73/(Q73),"-")</f>
        <v>0.25</v>
      </c>
      <c r="V73" s="25">
        <f>IFERROR(K73/SUM(Q73:Q76),"-")</f>
        <v>11403.50877193</v>
      </c>
      <c r="W73" s="25">
        <v>0</v>
      </c>
      <c r="X73" s="25">
        <f>IF(Q73=0,"-",W73/Q73)</f>
        <v>0</v>
      </c>
      <c r="Y73" s="186">
        <v>0</v>
      </c>
      <c r="Z73" s="186">
        <f>IFERROR(Y73/Q73,"-")</f>
        <v>0</v>
      </c>
      <c r="AA73" s="186" t="str">
        <f>IFERROR(Y73/W73,"-")</f>
        <v>-</v>
      </c>
      <c r="AB73" s="186">
        <f>SUM(Y73:Y76)-SUM(K73:K76)</f>
        <v>1726000</v>
      </c>
      <c r="AC73" s="33">
        <f>SUM(Y73:Y76)/SUM(K73:K76)</f>
        <v>3.6553846153846</v>
      </c>
      <c r="AD73" s="57"/>
      <c r="AE73" s="61">
        <v>2</v>
      </c>
      <c r="AF73" s="62">
        <f>IF(Q73=0,"",IF(AE73=0,"",(AE73/Q73)))</f>
        <v>0.5</v>
      </c>
      <c r="AG73" s="61"/>
      <c r="AH73" s="65">
        <f>IFERROR(AG73/AE73,"-")</f>
        <v>0</v>
      </c>
      <c r="AI73" s="66"/>
      <c r="AJ73" s="67">
        <f>IFERROR(AI73/AE73,"-")</f>
        <v>0</v>
      </c>
      <c r="AK73" s="68"/>
      <c r="AL73" s="68"/>
      <c r="AM73" s="68"/>
      <c r="AN73" s="61"/>
      <c r="AO73" s="62">
        <f>IF(Q73=0,"",IF(AN73=0,"",(AN73/Q73)))</f>
        <v>0</v>
      </c>
      <c r="AP73" s="61"/>
      <c r="AQ73" s="65" t="str">
        <f>IFERROR(AP73/AN73,"-")</f>
        <v>-</v>
      </c>
      <c r="AR73" s="66"/>
      <c r="AS73" s="67" t="str">
        <f>IFERROR(AR73/AN73,"-")</f>
        <v>-</v>
      </c>
      <c r="AT73" s="68"/>
      <c r="AU73" s="68"/>
      <c r="AV73" s="68"/>
      <c r="AW73" s="61"/>
      <c r="AX73" s="62">
        <f>IF(Q73=0,"",IF(AW73=0,"",(AW73/Q73)))</f>
        <v>0</v>
      </c>
      <c r="AY73" s="61"/>
      <c r="AZ73" s="65" t="str">
        <f>IFERROR(AY73/AW73,"-")</f>
        <v>-</v>
      </c>
      <c r="BA73" s="66"/>
      <c r="BB73" s="67" t="str">
        <f>IFERROR(BA73/AW73,"-")</f>
        <v>-</v>
      </c>
      <c r="BC73" s="68"/>
      <c r="BD73" s="68"/>
      <c r="BE73" s="68"/>
      <c r="BF73" s="61"/>
      <c r="BG73" s="62">
        <f>IF(Q73=0,"",IF(BF73=0,"",(BF73/Q73)))</f>
        <v>0</v>
      </c>
      <c r="BH73" s="61"/>
      <c r="BI73" s="65" t="str">
        <f>IFERROR(BH73/BF73,"-")</f>
        <v>-</v>
      </c>
      <c r="BJ73" s="66"/>
      <c r="BK73" s="67" t="str">
        <f>IFERROR(BJ73/BF73,"-")</f>
        <v>-</v>
      </c>
      <c r="BL73" s="68"/>
      <c r="BM73" s="68"/>
      <c r="BN73" s="68"/>
      <c r="BO73" s="63">
        <v>2</v>
      </c>
      <c r="BP73" s="64">
        <f>IF(Q73=0,"",IF(BO73=0,"",(BO73/Q73)))</f>
        <v>0.5</v>
      </c>
      <c r="BQ73" s="61"/>
      <c r="BR73" s="65">
        <f>IFERROR(BQ73/BO73,"-")</f>
        <v>0</v>
      </c>
      <c r="BS73" s="66"/>
      <c r="BT73" s="67">
        <f>IFERROR(BS73/BO73,"-")</f>
        <v>0</v>
      </c>
      <c r="BU73" s="68"/>
      <c r="BV73" s="68"/>
      <c r="BW73" s="68"/>
      <c r="BX73" s="63"/>
      <c r="BY73" s="64">
        <f>IF(Q73=0,"",IF(BX73=0,"",(BX73/Q73)))</f>
        <v>0</v>
      </c>
      <c r="BZ73" s="61"/>
      <c r="CA73" s="65" t="str">
        <f>IFERROR(BZ73/BX73,"-")</f>
        <v>-</v>
      </c>
      <c r="CB73" s="66"/>
      <c r="CC73" s="67" t="str">
        <f>IFERROR(CB73/BX73,"-")</f>
        <v>-</v>
      </c>
      <c r="CD73" s="68"/>
      <c r="CE73" s="68"/>
      <c r="CF73" s="68"/>
      <c r="CG73" s="63"/>
      <c r="CH73" s="64">
        <f>IF(Q73=0,"",IF(CG73=0,"",(CG73/Q73)))</f>
        <v>0</v>
      </c>
      <c r="CI73" s="61"/>
      <c r="CJ73" s="65" t="str">
        <f>IFERROR(CI73/CG73,"-")</f>
        <v>-</v>
      </c>
      <c r="CK73" s="66"/>
      <c r="CL73" s="67" t="str">
        <f>IFERROR(CK73/CG73,"-")</f>
        <v>-</v>
      </c>
      <c r="CM73" s="68"/>
      <c r="CN73" s="68"/>
      <c r="CO73" s="68"/>
      <c r="CP73" s="69">
        <v>0</v>
      </c>
      <c r="CQ73" s="66">
        <v>0</v>
      </c>
      <c r="CR73" s="66"/>
      <c r="CS73" s="66"/>
      <c r="CT73" s="70" t="str">
        <f>IF(AND(CR73=0,CS73=0),"",IF(AND(CR73&lt;=100000,CS73&lt;=100000),"",IF(CR73/CQ73&gt;0.7,"男高",IF(CS73/CQ73&gt;0.7,"女高",""))))</f>
        <v/>
      </c>
    </row>
    <row r="74" spans="1:99">
      <c r="A74" s="30"/>
      <c r="B74" s="187" t="s">
        <v>183</v>
      </c>
      <c r="C74" s="187" t="s">
        <v>58</v>
      </c>
      <c r="D74" s="187"/>
      <c r="E74" s="187" t="s">
        <v>184</v>
      </c>
      <c r="F74" s="187" t="s">
        <v>169</v>
      </c>
      <c r="G74" s="187" t="s">
        <v>61</v>
      </c>
      <c r="H74" s="36" t="s">
        <v>93</v>
      </c>
      <c r="I74" s="36" t="s">
        <v>185</v>
      </c>
      <c r="J74" s="73"/>
      <c r="K74" s="181"/>
      <c r="L74" s="34">
        <v>8</v>
      </c>
      <c r="M74" s="34">
        <v>0</v>
      </c>
      <c r="N74" s="31">
        <v>35</v>
      </c>
      <c r="O74" s="23">
        <v>3</v>
      </c>
      <c r="P74" s="23">
        <v>0</v>
      </c>
      <c r="Q74" s="23">
        <f>O74+P74</f>
        <v>3</v>
      </c>
      <c r="R74" s="32">
        <f>IFERROR(Q74/N74,"-")</f>
        <v>0.085714285714286</v>
      </c>
      <c r="S74" s="32">
        <v>0</v>
      </c>
      <c r="T74" s="23">
        <v>3</v>
      </c>
      <c r="U74" s="32">
        <f>IFERROR(T74/(Q74),"-")</f>
        <v>1</v>
      </c>
      <c r="V74" s="25"/>
      <c r="W74" s="25">
        <v>0</v>
      </c>
      <c r="X74" s="25">
        <f>IF(Q74=0,"-",W74/Q74)</f>
        <v>0</v>
      </c>
      <c r="Y74" s="186">
        <v>0</v>
      </c>
      <c r="Z74" s="186">
        <f>IFERROR(Y74/Q74,"-")</f>
        <v>0</v>
      </c>
      <c r="AA74" s="186" t="str">
        <f>IFERROR(Y74/W74,"-")</f>
        <v>-</v>
      </c>
      <c r="AB74" s="186"/>
      <c r="AC74" s="33"/>
      <c r="AD74" s="59"/>
      <c r="AE74" s="61"/>
      <c r="AF74" s="62">
        <f>IF(Q74=0,"",IF(AE74=0,"",(AE74/Q74)))</f>
        <v>0</v>
      </c>
      <c r="AG74" s="61"/>
      <c r="AH74" s="65" t="str">
        <f>IFERROR(AG74/AE74,"-")</f>
        <v>-</v>
      </c>
      <c r="AI74" s="66"/>
      <c r="AJ74" s="67" t="str">
        <f>IFERROR(AI74/AE74,"-")</f>
        <v>-</v>
      </c>
      <c r="AK74" s="68"/>
      <c r="AL74" s="68"/>
      <c r="AM74" s="68"/>
      <c r="AN74" s="61"/>
      <c r="AO74" s="62">
        <f>IF(Q74=0,"",IF(AN74=0,"",(AN74/Q74)))</f>
        <v>0</v>
      </c>
      <c r="AP74" s="61"/>
      <c r="AQ74" s="65" t="str">
        <f>IFERROR(AP74/AN74,"-")</f>
        <v>-</v>
      </c>
      <c r="AR74" s="66"/>
      <c r="AS74" s="67" t="str">
        <f>IFERROR(AR74/AN74,"-")</f>
        <v>-</v>
      </c>
      <c r="AT74" s="68"/>
      <c r="AU74" s="68"/>
      <c r="AV74" s="68"/>
      <c r="AW74" s="61">
        <v>2</v>
      </c>
      <c r="AX74" s="62">
        <f>IF(Q74=0,"",IF(AW74=0,"",(AW74/Q74)))</f>
        <v>0.66666666666667</v>
      </c>
      <c r="AY74" s="61"/>
      <c r="AZ74" s="65">
        <f>IFERROR(AY74/AW74,"-")</f>
        <v>0</v>
      </c>
      <c r="BA74" s="66"/>
      <c r="BB74" s="67">
        <f>IFERROR(BA74/AW74,"-")</f>
        <v>0</v>
      </c>
      <c r="BC74" s="68"/>
      <c r="BD74" s="68"/>
      <c r="BE74" s="68"/>
      <c r="BF74" s="61"/>
      <c r="BG74" s="62">
        <f>IF(Q74=0,"",IF(BF74=0,"",(BF74/Q74)))</f>
        <v>0</v>
      </c>
      <c r="BH74" s="61"/>
      <c r="BI74" s="65" t="str">
        <f>IFERROR(BH74/BF74,"-")</f>
        <v>-</v>
      </c>
      <c r="BJ74" s="66"/>
      <c r="BK74" s="67" t="str">
        <f>IFERROR(BJ74/BF74,"-")</f>
        <v>-</v>
      </c>
      <c r="BL74" s="68"/>
      <c r="BM74" s="68"/>
      <c r="BN74" s="68"/>
      <c r="BO74" s="63">
        <v>1</v>
      </c>
      <c r="BP74" s="64">
        <f>IF(Q74=0,"",IF(BO74=0,"",(BO74/Q74)))</f>
        <v>0.33333333333333</v>
      </c>
      <c r="BQ74" s="61"/>
      <c r="BR74" s="65">
        <f>IFERROR(BQ74/BO74,"-")</f>
        <v>0</v>
      </c>
      <c r="BS74" s="66"/>
      <c r="BT74" s="67">
        <f>IFERROR(BS74/BO74,"-")</f>
        <v>0</v>
      </c>
      <c r="BU74" s="68"/>
      <c r="BV74" s="68"/>
      <c r="BW74" s="68"/>
      <c r="BX74" s="63"/>
      <c r="BY74" s="64">
        <f>IF(Q74=0,"",IF(BX74=0,"",(BX74/Q74)))</f>
        <v>0</v>
      </c>
      <c r="BZ74" s="61"/>
      <c r="CA74" s="65" t="str">
        <f>IFERROR(BZ74/BX74,"-")</f>
        <v>-</v>
      </c>
      <c r="CB74" s="66"/>
      <c r="CC74" s="67" t="str">
        <f>IFERROR(CB74/BX74,"-")</f>
        <v>-</v>
      </c>
      <c r="CD74" s="68"/>
      <c r="CE74" s="68"/>
      <c r="CF74" s="68"/>
      <c r="CG74" s="63"/>
      <c r="CH74" s="64">
        <f>IF(Q74=0,"",IF(CG74=0,"",(CG74/Q74)))</f>
        <v>0</v>
      </c>
      <c r="CI74" s="61"/>
      <c r="CJ74" s="65" t="str">
        <f>IFERROR(CI74/CG74,"-")</f>
        <v>-</v>
      </c>
      <c r="CK74" s="66"/>
      <c r="CL74" s="67" t="str">
        <f>IFERROR(CK74/CG74,"-")</f>
        <v>-</v>
      </c>
      <c r="CM74" s="68"/>
      <c r="CN74" s="68"/>
      <c r="CO74" s="68"/>
      <c r="CP74" s="69">
        <v>0</v>
      </c>
      <c r="CQ74" s="66">
        <v>0</v>
      </c>
      <c r="CR74" s="66"/>
      <c r="CS74" s="66"/>
      <c r="CT74" s="70" t="str">
        <f>IF(AND(CR74=0,CS74=0),"",IF(AND(CR74&lt;=100000,CS74&lt;=100000),"",IF(CR74/CQ74&gt;0.7,"男高",IF(CS74/CQ74&gt;0.7,"女高",""))))</f>
        <v/>
      </c>
    </row>
    <row r="75" spans="1:99">
      <c r="A75" s="19"/>
      <c r="B75" s="187" t="s">
        <v>186</v>
      </c>
      <c r="C75" s="187" t="s">
        <v>58</v>
      </c>
      <c r="D75" s="187"/>
      <c r="E75" s="187" t="s">
        <v>180</v>
      </c>
      <c r="F75" s="187" t="s">
        <v>175</v>
      </c>
      <c r="G75" s="187" t="s">
        <v>61</v>
      </c>
      <c r="H75" s="40" t="s">
        <v>93</v>
      </c>
      <c r="I75" s="40" t="s">
        <v>187</v>
      </c>
      <c r="J75" s="40"/>
      <c r="K75" s="182"/>
      <c r="L75" s="41">
        <v>35</v>
      </c>
      <c r="M75" s="41">
        <v>0</v>
      </c>
      <c r="N75" s="41">
        <v>149</v>
      </c>
      <c r="O75" s="41">
        <v>15</v>
      </c>
      <c r="P75" s="41">
        <v>0</v>
      </c>
      <c r="Q75" s="41">
        <f>O75+P75</f>
        <v>15</v>
      </c>
      <c r="R75" s="42">
        <f>IFERROR(Q75/N75,"-")</f>
        <v>0.1006711409396</v>
      </c>
      <c r="S75" s="76">
        <v>0</v>
      </c>
      <c r="T75" s="76">
        <v>9</v>
      </c>
      <c r="U75" s="42">
        <f>IFERROR(T75/(Q75),"-")</f>
        <v>0.6</v>
      </c>
      <c r="V75" s="43"/>
      <c r="W75" s="44">
        <v>2</v>
      </c>
      <c r="X75" s="42">
        <f>IF(Q75=0,"-",W75/Q75)</f>
        <v>0.13333333333333</v>
      </c>
      <c r="Y75" s="182">
        <v>71000</v>
      </c>
      <c r="Z75" s="182">
        <f>IFERROR(Y75/Q75,"-")</f>
        <v>4733.3333333333</v>
      </c>
      <c r="AA75" s="182">
        <f>IFERROR(Y75/W75,"-")</f>
        <v>35500</v>
      </c>
      <c r="AB75" s="182"/>
      <c r="AC75" s="45"/>
      <c r="AD75" s="58"/>
      <c r="AE75" s="60"/>
      <c r="AF75" s="60">
        <f>IF(Q75=0,"",IF(AE75=0,"",(AE75/Q75)))</f>
        <v>0</v>
      </c>
      <c r="AG75" s="60"/>
      <c r="AH75" s="60" t="str">
        <f>IFERROR(AG75/AE75,"-")</f>
        <v>-</v>
      </c>
      <c r="AI75" s="60"/>
      <c r="AJ75" s="60" t="str">
        <f>IFERROR(AI75/AE75,"-")</f>
        <v>-</v>
      </c>
      <c r="AK75" s="60"/>
      <c r="AL75" s="60"/>
      <c r="AM75" s="60"/>
      <c r="AN75" s="60"/>
      <c r="AO75" s="60">
        <f>IF(Q75=0,"",IF(AN75=0,"",(AN75/Q75)))</f>
        <v>0</v>
      </c>
      <c r="AP75" s="60"/>
      <c r="AQ75" s="60" t="str">
        <f>IFERROR(AP75/AN75,"-")</f>
        <v>-</v>
      </c>
      <c r="AR75" s="60"/>
      <c r="AS75" s="60" t="str">
        <f>IFERROR(AR75/AN75,"-")</f>
        <v>-</v>
      </c>
      <c r="AT75" s="60"/>
      <c r="AU75" s="60"/>
      <c r="AV75" s="60"/>
      <c r="AW75" s="60"/>
      <c r="AX75" s="60">
        <f>IF(Q75=0,"",IF(AW75=0,"",(AW75/Q75)))</f>
        <v>0</v>
      </c>
      <c r="AY75" s="60"/>
      <c r="AZ75" s="60" t="str">
        <f>IFERROR(AY75/AW75,"-")</f>
        <v>-</v>
      </c>
      <c r="BA75" s="60"/>
      <c r="BB75" s="60" t="str">
        <f>IFERROR(BA75/AW75,"-")</f>
        <v>-</v>
      </c>
      <c r="BC75" s="60"/>
      <c r="BD75" s="60"/>
      <c r="BE75" s="60"/>
      <c r="BF75" s="60">
        <v>3</v>
      </c>
      <c r="BG75" s="60">
        <f>IF(Q75=0,"",IF(BF75=0,"",(BF75/Q75)))</f>
        <v>0.2</v>
      </c>
      <c r="BH75" s="60"/>
      <c r="BI75" s="60">
        <f>IFERROR(BH75/BF75,"-")</f>
        <v>0</v>
      </c>
      <c r="BJ75" s="60"/>
      <c r="BK75" s="60">
        <f>IFERROR(BJ75/BF75,"-")</f>
        <v>0</v>
      </c>
      <c r="BL75" s="60"/>
      <c r="BM75" s="60"/>
      <c r="BN75" s="60"/>
      <c r="BO75" s="60">
        <v>8</v>
      </c>
      <c r="BP75" s="60">
        <f>IF(Q75=0,"",IF(BO75=0,"",(BO75/Q75)))</f>
        <v>0.53333333333333</v>
      </c>
      <c r="BQ75" s="60">
        <v>1</v>
      </c>
      <c r="BR75" s="60">
        <f>IFERROR(BQ75/BO75,"-")</f>
        <v>0.125</v>
      </c>
      <c r="BS75" s="60">
        <v>20000</v>
      </c>
      <c r="BT75" s="60">
        <f>IFERROR(BS75/BO75,"-")</f>
        <v>2500</v>
      </c>
      <c r="BU75" s="60"/>
      <c r="BV75" s="60"/>
      <c r="BW75" s="60">
        <v>1</v>
      </c>
      <c r="BX75" s="60">
        <v>4</v>
      </c>
      <c r="BY75" s="60">
        <f>IF(Q75=0,"",IF(BX75=0,"",(BX75/Q75)))</f>
        <v>0.26666666666667</v>
      </c>
      <c r="BZ75" s="60">
        <v>1</v>
      </c>
      <c r="CA75" s="60">
        <f>IFERROR(BZ75/BX75,"-")</f>
        <v>0.25</v>
      </c>
      <c r="CB75" s="60">
        <v>51000</v>
      </c>
      <c r="CC75" s="60">
        <f>IFERROR(CB75/BX75,"-")</f>
        <v>12750</v>
      </c>
      <c r="CD75" s="60"/>
      <c r="CE75" s="60"/>
      <c r="CF75" s="60">
        <v>1</v>
      </c>
      <c r="CG75" s="60"/>
      <c r="CH75" s="60">
        <f>IF(Q75=0,"",IF(CG75=0,"",(CG75/Q75)))</f>
        <v>0</v>
      </c>
      <c r="CI75" s="60"/>
      <c r="CJ75" s="60" t="str">
        <f>IFERROR(CI75/CG75,"-")</f>
        <v>-</v>
      </c>
      <c r="CK75" s="60"/>
      <c r="CL75" s="60" t="str">
        <f>IFERROR(CK75/CG75,"-")</f>
        <v>-</v>
      </c>
      <c r="CM75" s="60"/>
      <c r="CN75" s="60"/>
      <c r="CO75" s="60"/>
      <c r="CP75" s="60">
        <v>2</v>
      </c>
      <c r="CQ75" s="60">
        <v>71000</v>
      </c>
      <c r="CR75" s="60">
        <v>51000</v>
      </c>
      <c r="CS75" s="60"/>
      <c r="CT75" s="60" t="str">
        <f>IF(AND(CR75=0,CS75=0),"",IF(AND(CR75&lt;=100000,CS75&lt;=100000),"",IF(CR75/CQ75&gt;0.7,"男高",IF(CS75/CQ75&gt;0.7,"女高",""))))</f>
        <v/>
      </c>
    </row>
    <row r="76" spans="1:99">
      <c r="B76" s="187" t="s">
        <v>188</v>
      </c>
      <c r="C76" s="187" t="s">
        <v>58</v>
      </c>
      <c r="D76" s="187"/>
      <c r="E76" s="187" t="s">
        <v>73</v>
      </c>
      <c r="F76" s="187" t="s">
        <v>73</v>
      </c>
      <c r="G76" s="187" t="s">
        <v>74</v>
      </c>
      <c r="H76" s="72"/>
      <c r="I76" s="72"/>
      <c r="J76" s="72"/>
      <c r="L76" s="72">
        <v>193</v>
      </c>
      <c r="M76" s="72">
        <v>131</v>
      </c>
      <c r="N76" s="72">
        <v>38</v>
      </c>
      <c r="O76" s="72">
        <v>35</v>
      </c>
      <c r="P76" s="72">
        <v>0</v>
      </c>
      <c r="Q76" s="72">
        <f>O76+P76</f>
        <v>35</v>
      </c>
      <c r="R76" s="72">
        <f>IFERROR(Q76/N76,"-")</f>
        <v>0.92105263157895</v>
      </c>
      <c r="S76" s="72">
        <v>6</v>
      </c>
      <c r="T76" s="72">
        <v>7</v>
      </c>
      <c r="U76" s="72">
        <f>IFERROR(T76/(Q76),"-")</f>
        <v>0.2</v>
      </c>
      <c r="W76" s="72">
        <v>13</v>
      </c>
      <c r="X76" s="72">
        <f>IF(Q76=0,"-",W76/Q76)</f>
        <v>0.37142857142857</v>
      </c>
      <c r="Y76" s="72">
        <v>2305000</v>
      </c>
      <c r="Z76" s="72">
        <f>IFERROR(Y76/Q76,"-")</f>
        <v>65857.142857143</v>
      </c>
      <c r="AA76" s="72">
        <f>IFERROR(Y76/W76,"-")</f>
        <v>177307.69230769</v>
      </c>
      <c r="AE76" s="72">
        <v>1</v>
      </c>
      <c r="AF76" s="72">
        <f>IF(Q76=0,"",IF(AE76=0,"",(AE76/Q76)))</f>
        <v>0.028571428571429</v>
      </c>
      <c r="AG76" s="72"/>
      <c r="AH76" s="72">
        <f>IFERROR(AG76/AE76,"-")</f>
        <v>0</v>
      </c>
      <c r="AI76" s="72"/>
      <c r="AJ76" s="72">
        <f>IFERROR(AI76/AE76,"-")</f>
        <v>0</v>
      </c>
      <c r="AK76" s="72"/>
      <c r="AL76" s="72"/>
      <c r="AM76" s="72"/>
      <c r="AN76" s="72"/>
      <c r="AO76" s="72">
        <f>IF(Q76=0,"",IF(AN76=0,"",(AN76/Q76)))</f>
        <v>0</v>
      </c>
      <c r="AP76" s="72"/>
      <c r="AQ76" s="72" t="str">
        <f>IFERROR(AP76/AN76,"-")</f>
        <v>-</v>
      </c>
      <c r="AR76" s="72"/>
      <c r="AS76" s="72" t="str">
        <f>IFERROR(AR76/AN76,"-")</f>
        <v>-</v>
      </c>
      <c r="AT76" s="72"/>
      <c r="AU76" s="72"/>
      <c r="AV76" s="72"/>
      <c r="AW76" s="72"/>
      <c r="AX76" s="72">
        <f>IF(Q76=0,"",IF(AW76=0,"",(AW76/Q76)))</f>
        <v>0</v>
      </c>
      <c r="AY76" s="72"/>
      <c r="AZ76" s="72" t="str">
        <f>IFERROR(AY76/AW76,"-")</f>
        <v>-</v>
      </c>
      <c r="BA76" s="72"/>
      <c r="BB76" s="72" t="str">
        <f>IFERROR(BA76/AW76,"-")</f>
        <v>-</v>
      </c>
      <c r="BC76" s="72"/>
      <c r="BD76" s="72"/>
      <c r="BE76" s="72"/>
      <c r="BF76" s="72">
        <v>4</v>
      </c>
      <c r="BG76" s="72">
        <f>IF(Q76=0,"",IF(BF76=0,"",(BF76/Q76)))</f>
        <v>0.11428571428571</v>
      </c>
      <c r="BH76" s="72">
        <v>1</v>
      </c>
      <c r="BI76" s="72">
        <f>IFERROR(BH76/BF76,"-")</f>
        <v>0.25</v>
      </c>
      <c r="BJ76" s="72">
        <v>858000</v>
      </c>
      <c r="BK76" s="72">
        <f>IFERROR(BJ76/BF76,"-")</f>
        <v>214500</v>
      </c>
      <c r="BL76" s="72"/>
      <c r="BM76" s="72"/>
      <c r="BN76" s="72">
        <v>1</v>
      </c>
      <c r="BO76" s="72">
        <v>18</v>
      </c>
      <c r="BP76" s="72">
        <f>IF(Q76=0,"",IF(BO76=0,"",(BO76/Q76)))</f>
        <v>0.51428571428571</v>
      </c>
      <c r="BQ76" s="72">
        <v>7</v>
      </c>
      <c r="BR76" s="72">
        <f>IFERROR(BQ76/BO76,"-")</f>
        <v>0.38888888888889</v>
      </c>
      <c r="BS76" s="72">
        <v>326000</v>
      </c>
      <c r="BT76" s="72">
        <f>IFERROR(BS76/BO76,"-")</f>
        <v>18111.111111111</v>
      </c>
      <c r="BU76" s="72">
        <v>2</v>
      </c>
      <c r="BV76" s="72">
        <v>2</v>
      </c>
      <c r="BW76" s="72">
        <v>3</v>
      </c>
      <c r="BX76" s="72">
        <v>8</v>
      </c>
      <c r="BY76" s="72">
        <f>IF(Q76=0,"",IF(BX76=0,"",(BX76/Q76)))</f>
        <v>0.22857142857143</v>
      </c>
      <c r="BZ76" s="72">
        <v>4</v>
      </c>
      <c r="CA76" s="72">
        <f>IFERROR(BZ76/BX76,"-")</f>
        <v>0.5</v>
      </c>
      <c r="CB76" s="72">
        <v>663000</v>
      </c>
      <c r="CC76" s="72">
        <f>IFERROR(CB76/BX76,"-")</f>
        <v>82875</v>
      </c>
      <c r="CD76" s="72">
        <v>2</v>
      </c>
      <c r="CE76" s="72"/>
      <c r="CF76" s="72">
        <v>2</v>
      </c>
      <c r="CG76" s="72">
        <v>4</v>
      </c>
      <c r="CH76" s="72">
        <f>IF(Q76=0,"",IF(CG76=0,"",(CG76/Q76)))</f>
        <v>0.11428571428571</v>
      </c>
      <c r="CI76" s="72">
        <v>2</v>
      </c>
      <c r="CJ76" s="72">
        <f>IFERROR(CI76/CG76,"-")</f>
        <v>0.5</v>
      </c>
      <c r="CK76" s="72">
        <v>725000</v>
      </c>
      <c r="CL76" s="72">
        <f>IFERROR(CK76/CG76,"-")</f>
        <v>181250</v>
      </c>
      <c r="CM76" s="72"/>
      <c r="CN76" s="72"/>
      <c r="CO76" s="72">
        <v>2</v>
      </c>
      <c r="CP76" s="72">
        <v>13</v>
      </c>
      <c r="CQ76" s="72">
        <v>2305000</v>
      </c>
      <c r="CR76" s="72">
        <v>858000</v>
      </c>
      <c r="CS76" s="72"/>
      <c r="CT76" s="72" t="str">
        <f>IF(AND(CR76=0,CS76=0),"",IF(AND(CR76&lt;=100000,CS76&lt;=100000),"",IF(CR76/CQ76&gt;0.7,"男高",IF(CS76/CQ76&gt;0.7,"女高",""))))</f>
        <v/>
      </c>
    </row>
    <row r="79" spans="1:99">
      <c r="A79" s="72">
        <f>AC79</f>
        <v>2.2183213920164</v>
      </c>
      <c r="H79" s="72" t="s">
        <v>189</v>
      </c>
      <c r="K79" s="72">
        <f>SUM(K6:K78)</f>
        <v>4885000</v>
      </c>
      <c r="L79" s="72">
        <f>SUM(L6:L78)</f>
        <v>1834</v>
      </c>
      <c r="M79" s="72">
        <f>SUM(M6:M78)</f>
        <v>859</v>
      </c>
      <c r="N79" s="72">
        <f>SUM(N6:N78)</f>
        <v>1903</v>
      </c>
      <c r="O79" s="72">
        <f>SUM(O6:O78)</f>
        <v>369</v>
      </c>
      <c r="P79" s="72">
        <f>SUM(P6:P78)</f>
        <v>1</v>
      </c>
      <c r="Q79" s="72">
        <f>SUM(Q6:Q78)</f>
        <v>370</v>
      </c>
      <c r="R79" s="72">
        <f>IFERROR(Q79/N79,"-")</f>
        <v>0.19442984760904</v>
      </c>
      <c r="S79" s="72">
        <f>SUM(S6:S78)</f>
        <v>37</v>
      </c>
      <c r="T79" s="72">
        <f>SUM(T6:T78)</f>
        <v>138</v>
      </c>
      <c r="U79" s="72">
        <f>IFERROR(S79/Q79,"-")</f>
        <v>0.1</v>
      </c>
      <c r="V79" s="72">
        <f>IFERROR(K79/Q79,"-")</f>
        <v>13202.702702703</v>
      </c>
      <c r="W79" s="72">
        <f>SUM(W6:W78)</f>
        <v>87</v>
      </c>
      <c r="X79" s="72">
        <f>IFERROR(W79/Q79,"-")</f>
        <v>0.23513513513514</v>
      </c>
      <c r="Y79" s="72">
        <f>SUM(Y6:Y78)</f>
        <v>10836500</v>
      </c>
      <c r="Z79" s="72">
        <f>IFERROR(Y79/Q79,"-")</f>
        <v>29287.837837838</v>
      </c>
      <c r="AA79" s="72">
        <f>IFERROR(Y79/W79,"-")</f>
        <v>124557.47126437</v>
      </c>
      <c r="AB79" s="72">
        <f>Y79-K79</f>
        <v>5951500</v>
      </c>
      <c r="AC79" s="72">
        <f>Y79/K79</f>
        <v>2.2183213920164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21:A22"/>
    <mergeCell ref="K21:K22"/>
    <mergeCell ref="V21:V22"/>
    <mergeCell ref="AB21:AB22"/>
    <mergeCell ref="AC21:AC22"/>
    <mergeCell ref="A23:A28"/>
    <mergeCell ref="K23:K28"/>
    <mergeCell ref="V23:V28"/>
    <mergeCell ref="AB23:AB28"/>
    <mergeCell ref="AC23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72"/>
    <mergeCell ref="K67:K72"/>
    <mergeCell ref="V67:V72"/>
    <mergeCell ref="AB67:AB72"/>
    <mergeCell ref="AC67:AC72"/>
    <mergeCell ref="A73:A76"/>
    <mergeCell ref="K73:K76"/>
    <mergeCell ref="V73:V76"/>
    <mergeCell ref="AB73:AB76"/>
    <mergeCell ref="AC73:AC7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190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2.09</v>
      </c>
      <c r="B6" s="187" t="s">
        <v>191</v>
      </c>
      <c r="C6" s="187" t="s">
        <v>58</v>
      </c>
      <c r="D6" s="187" t="s">
        <v>192</v>
      </c>
      <c r="E6" s="187" t="s">
        <v>193</v>
      </c>
      <c r="F6" s="187" t="s">
        <v>60</v>
      </c>
      <c r="G6" s="187" t="s">
        <v>194</v>
      </c>
      <c r="H6" s="90" t="s">
        <v>195</v>
      </c>
      <c r="I6" s="90" t="s">
        <v>196</v>
      </c>
      <c r="J6" s="188" t="s">
        <v>197</v>
      </c>
      <c r="K6" s="179">
        <v>100000</v>
      </c>
      <c r="L6" s="79">
        <v>15</v>
      </c>
      <c r="M6" s="79">
        <v>0</v>
      </c>
      <c r="N6" s="79">
        <v>41</v>
      </c>
      <c r="O6" s="91">
        <v>10</v>
      </c>
      <c r="P6" s="92">
        <v>0</v>
      </c>
      <c r="Q6" s="93">
        <f>O6+P6</f>
        <v>10</v>
      </c>
      <c r="R6" s="80">
        <f>IFERROR(Q6/N6,"-")</f>
        <v>0.24390243902439</v>
      </c>
      <c r="S6" s="79">
        <v>0</v>
      </c>
      <c r="T6" s="79">
        <v>6</v>
      </c>
      <c r="U6" s="80">
        <f>IFERROR(T6/(Q6),"-")</f>
        <v>0.6</v>
      </c>
      <c r="V6" s="81">
        <f>IFERROR(K6/SUM(Q6:Q7),"-")</f>
        <v>4347.8260869565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109000</v>
      </c>
      <c r="AC6" s="83">
        <f>SUM(Y6:Y7)/SUM(K6:K7)</f>
        <v>2.09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198</v>
      </c>
      <c r="C7" s="187" t="s">
        <v>58</v>
      </c>
      <c r="D7" s="187"/>
      <c r="E7" s="187"/>
      <c r="F7" s="187"/>
      <c r="G7" s="187" t="s">
        <v>74</v>
      </c>
      <c r="H7" s="90"/>
      <c r="I7" s="90"/>
      <c r="J7" s="90"/>
      <c r="K7" s="179"/>
      <c r="L7" s="79">
        <v>76</v>
      </c>
      <c r="M7" s="79">
        <v>56</v>
      </c>
      <c r="N7" s="79">
        <v>16</v>
      </c>
      <c r="O7" s="91">
        <v>12</v>
      </c>
      <c r="P7" s="92">
        <v>1</v>
      </c>
      <c r="Q7" s="93">
        <f>O7+P7</f>
        <v>13</v>
      </c>
      <c r="R7" s="80">
        <f>IFERROR(Q7/N7,"-")</f>
        <v>0.8125</v>
      </c>
      <c r="S7" s="79">
        <v>2</v>
      </c>
      <c r="T7" s="79">
        <v>2</v>
      </c>
      <c r="U7" s="80">
        <f>IFERROR(T7/(Q7),"-")</f>
        <v>0.15384615384615</v>
      </c>
      <c r="V7" s="81"/>
      <c r="W7" s="82">
        <v>3</v>
      </c>
      <c r="X7" s="80">
        <f>IF(Q7=0,"-",W7/Q7)</f>
        <v>0.23076923076923</v>
      </c>
      <c r="Y7" s="184">
        <v>209000</v>
      </c>
      <c r="Z7" s="185">
        <f>IFERROR(Y7/Q7,"-")</f>
        <v>16076.923076923</v>
      </c>
      <c r="AA7" s="185">
        <f>IFERROR(Y7/W7,"-")</f>
        <v>69666.666666667</v>
      </c>
      <c r="AB7" s="179"/>
      <c r="AC7" s="83"/>
      <c r="AD7" s="77"/>
      <c r="AE7" s="94">
        <v>1</v>
      </c>
      <c r="AF7" s="95">
        <f>IF(Q7=0,"",IF(AE7=0,"",(AE7/Q7)))</f>
        <v>0.076923076923077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2</v>
      </c>
      <c r="AO7" s="101">
        <f>IF(Q7=0,"",IF(AN7=0,"",(AN7/Q7)))</f>
        <v>0.15384615384615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0.076923076923077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6</v>
      </c>
      <c r="BG7" s="113">
        <f>IF(Q7=0,"",IF(BF7=0,"",(BF7/Q7)))</f>
        <v>0.46153846153846</v>
      </c>
      <c r="BH7" s="112">
        <v>1</v>
      </c>
      <c r="BI7" s="114">
        <f>IFERROR(BH7/BF7,"-")</f>
        <v>0.16666666666667</v>
      </c>
      <c r="BJ7" s="115">
        <v>10000</v>
      </c>
      <c r="BK7" s="116">
        <f>IFERROR(BJ7/BF7,"-")</f>
        <v>1666.6666666667</v>
      </c>
      <c r="BL7" s="117"/>
      <c r="BM7" s="117">
        <v>1</v>
      </c>
      <c r="BN7" s="117"/>
      <c r="BO7" s="119">
        <v>3</v>
      </c>
      <c r="BP7" s="120">
        <f>IF(Q7=0,"",IF(BO7=0,"",(BO7/Q7)))</f>
        <v>0.23076923076923</v>
      </c>
      <c r="BQ7" s="121">
        <v>2</v>
      </c>
      <c r="BR7" s="122">
        <f>IFERROR(BQ7/BO7,"-")</f>
        <v>0.66666666666667</v>
      </c>
      <c r="BS7" s="123">
        <v>199000</v>
      </c>
      <c r="BT7" s="124">
        <f>IFERROR(BS7/BO7,"-")</f>
        <v>66333.333333333</v>
      </c>
      <c r="BU7" s="125"/>
      <c r="BV7" s="125"/>
      <c r="BW7" s="125">
        <v>2</v>
      </c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3</v>
      </c>
      <c r="CQ7" s="141">
        <v>209000</v>
      </c>
      <c r="CR7" s="141">
        <v>178000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8">
        <f>AC8</f>
        <v>2.1162162162162</v>
      </c>
      <c r="B8" s="187" t="s">
        <v>199</v>
      </c>
      <c r="C8" s="187" t="s">
        <v>58</v>
      </c>
      <c r="D8" s="187" t="s">
        <v>200</v>
      </c>
      <c r="E8" s="187" t="s">
        <v>193</v>
      </c>
      <c r="F8" s="187" t="s">
        <v>60</v>
      </c>
      <c r="G8" s="187" t="s">
        <v>194</v>
      </c>
      <c r="H8" s="90" t="s">
        <v>201</v>
      </c>
      <c r="I8" s="90" t="s">
        <v>202</v>
      </c>
      <c r="J8" s="90" t="s">
        <v>203</v>
      </c>
      <c r="K8" s="179">
        <v>370000</v>
      </c>
      <c r="L8" s="79">
        <v>51</v>
      </c>
      <c r="M8" s="79">
        <v>0</v>
      </c>
      <c r="N8" s="79">
        <v>144</v>
      </c>
      <c r="O8" s="91">
        <v>19</v>
      </c>
      <c r="P8" s="92">
        <v>0</v>
      </c>
      <c r="Q8" s="93">
        <f>O8+P8</f>
        <v>19</v>
      </c>
      <c r="R8" s="80">
        <f>IFERROR(Q8/N8,"-")</f>
        <v>0.13194444444444</v>
      </c>
      <c r="S8" s="79">
        <v>1</v>
      </c>
      <c r="T8" s="79">
        <v>10</v>
      </c>
      <c r="U8" s="80">
        <f>IFERROR(T8/(Q8),"-")</f>
        <v>0.52631578947368</v>
      </c>
      <c r="V8" s="81">
        <f>IFERROR(K8/SUM(Q8:Q9),"-")</f>
        <v>7254.9019607843</v>
      </c>
      <c r="W8" s="82">
        <v>3</v>
      </c>
      <c r="X8" s="80">
        <f>IF(Q8=0,"-",W8/Q8)</f>
        <v>0.15789473684211</v>
      </c>
      <c r="Y8" s="184">
        <v>322000</v>
      </c>
      <c r="Z8" s="185">
        <f>IFERROR(Y8/Q8,"-")</f>
        <v>16947.368421053</v>
      </c>
      <c r="AA8" s="185">
        <f>IFERROR(Y8/W8,"-")</f>
        <v>107333.33333333</v>
      </c>
      <c r="AB8" s="179">
        <f>SUM(Y8:Y9)-SUM(K8:K9)</f>
        <v>413000</v>
      </c>
      <c r="AC8" s="83">
        <f>SUM(Y8:Y9)/SUM(K8:K9)</f>
        <v>2.1162162162162</v>
      </c>
      <c r="AD8" s="77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4</v>
      </c>
      <c r="AO8" s="101">
        <f>IF(Q8=0,"",IF(AN8=0,"",(AN8/Q8)))</f>
        <v>0.21052631578947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3</v>
      </c>
      <c r="BG8" s="113">
        <f>IF(Q8=0,"",IF(BF8=0,"",(BF8/Q8)))</f>
        <v>0.15789473684211</v>
      </c>
      <c r="BH8" s="112">
        <v>1</v>
      </c>
      <c r="BI8" s="114">
        <f>IFERROR(BH8/BF8,"-")</f>
        <v>0.33333333333333</v>
      </c>
      <c r="BJ8" s="115">
        <v>3000</v>
      </c>
      <c r="BK8" s="116">
        <f>IFERROR(BJ8/BF8,"-")</f>
        <v>1000</v>
      </c>
      <c r="BL8" s="117">
        <v>1</v>
      </c>
      <c r="BM8" s="117"/>
      <c r="BN8" s="117"/>
      <c r="BO8" s="119">
        <v>6</v>
      </c>
      <c r="BP8" s="120">
        <f>IF(Q8=0,"",IF(BO8=0,"",(BO8/Q8)))</f>
        <v>0.31578947368421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6</v>
      </c>
      <c r="BY8" s="127">
        <f>IF(Q8=0,"",IF(BX8=0,"",(BX8/Q8)))</f>
        <v>0.31578947368421</v>
      </c>
      <c r="BZ8" s="128">
        <v>2</v>
      </c>
      <c r="CA8" s="129">
        <f>IFERROR(BZ8/BX8,"-")</f>
        <v>0.33333333333333</v>
      </c>
      <c r="CB8" s="130">
        <v>319000</v>
      </c>
      <c r="CC8" s="131">
        <f>IFERROR(CB8/BX8,"-")</f>
        <v>53166.666666667</v>
      </c>
      <c r="CD8" s="132"/>
      <c r="CE8" s="132"/>
      <c r="CF8" s="132">
        <v>2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322000</v>
      </c>
      <c r="CR8" s="141">
        <v>301000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8"/>
      <c r="B9" s="187" t="s">
        <v>204</v>
      </c>
      <c r="C9" s="187" t="s">
        <v>58</v>
      </c>
      <c r="D9" s="187"/>
      <c r="E9" s="187"/>
      <c r="F9" s="187"/>
      <c r="G9" s="187" t="s">
        <v>74</v>
      </c>
      <c r="H9" s="90"/>
      <c r="I9" s="90"/>
      <c r="J9" s="90"/>
      <c r="K9" s="179"/>
      <c r="L9" s="79">
        <v>151</v>
      </c>
      <c r="M9" s="79">
        <v>94</v>
      </c>
      <c r="N9" s="79">
        <v>38</v>
      </c>
      <c r="O9" s="91">
        <v>32</v>
      </c>
      <c r="P9" s="92">
        <v>0</v>
      </c>
      <c r="Q9" s="93">
        <f>O9+P9</f>
        <v>32</v>
      </c>
      <c r="R9" s="80">
        <f>IFERROR(Q9/N9,"-")</f>
        <v>0.84210526315789</v>
      </c>
      <c r="S9" s="79">
        <v>4</v>
      </c>
      <c r="T9" s="79">
        <v>8</v>
      </c>
      <c r="U9" s="80">
        <f>IFERROR(T9/(Q9),"-")</f>
        <v>0.25</v>
      </c>
      <c r="V9" s="81"/>
      <c r="W9" s="82">
        <v>9</v>
      </c>
      <c r="X9" s="80">
        <f>IF(Q9=0,"-",W9/Q9)</f>
        <v>0.28125</v>
      </c>
      <c r="Y9" s="184">
        <v>461000</v>
      </c>
      <c r="Z9" s="185">
        <f>IFERROR(Y9/Q9,"-")</f>
        <v>14406.25</v>
      </c>
      <c r="AA9" s="185">
        <f>IFERROR(Y9/W9,"-")</f>
        <v>51222.222222222</v>
      </c>
      <c r="AB9" s="179"/>
      <c r="AC9" s="83"/>
      <c r="AD9" s="77"/>
      <c r="AE9" s="94">
        <v>4</v>
      </c>
      <c r="AF9" s="95">
        <f>IF(Q9=0,"",IF(AE9=0,"",(AE9/Q9)))</f>
        <v>0.125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2</v>
      </c>
      <c r="AO9" s="101">
        <f>IF(Q9=0,"",IF(AN9=0,"",(AN9/Q9)))</f>
        <v>0.0625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0.03125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5</v>
      </c>
      <c r="BG9" s="113">
        <f>IF(Q9=0,"",IF(BF9=0,"",(BF9/Q9)))</f>
        <v>0.15625</v>
      </c>
      <c r="BH9" s="112">
        <v>1</v>
      </c>
      <c r="BI9" s="114">
        <f>IFERROR(BH9/BF9,"-")</f>
        <v>0.2</v>
      </c>
      <c r="BJ9" s="115">
        <v>39000</v>
      </c>
      <c r="BK9" s="116">
        <f>IFERROR(BJ9/BF9,"-")</f>
        <v>7800</v>
      </c>
      <c r="BL9" s="117"/>
      <c r="BM9" s="117"/>
      <c r="BN9" s="117">
        <v>1</v>
      </c>
      <c r="BO9" s="119">
        <v>11</v>
      </c>
      <c r="BP9" s="120">
        <f>IF(Q9=0,"",IF(BO9=0,"",(BO9/Q9)))</f>
        <v>0.34375</v>
      </c>
      <c r="BQ9" s="121">
        <v>6</v>
      </c>
      <c r="BR9" s="122">
        <f>IFERROR(BQ9/BO9,"-")</f>
        <v>0.54545454545455</v>
      </c>
      <c r="BS9" s="123">
        <v>632000</v>
      </c>
      <c r="BT9" s="124">
        <f>IFERROR(BS9/BO9,"-")</f>
        <v>57454.545454545</v>
      </c>
      <c r="BU9" s="125">
        <v>3</v>
      </c>
      <c r="BV9" s="125"/>
      <c r="BW9" s="125">
        <v>3</v>
      </c>
      <c r="BX9" s="126">
        <v>8</v>
      </c>
      <c r="BY9" s="127">
        <f>IF(Q9=0,"",IF(BX9=0,"",(BX9/Q9)))</f>
        <v>0.25</v>
      </c>
      <c r="BZ9" s="128">
        <v>3</v>
      </c>
      <c r="CA9" s="129">
        <f>IFERROR(BZ9/BX9,"-")</f>
        <v>0.375</v>
      </c>
      <c r="CB9" s="130">
        <v>110000</v>
      </c>
      <c r="CC9" s="131">
        <f>IFERROR(CB9/BX9,"-")</f>
        <v>13750</v>
      </c>
      <c r="CD9" s="132">
        <v>1</v>
      </c>
      <c r="CE9" s="132"/>
      <c r="CF9" s="132">
        <v>2</v>
      </c>
      <c r="CG9" s="133">
        <v>1</v>
      </c>
      <c r="CH9" s="134">
        <f>IF(Q9=0,"",IF(CG9=0,"",(CG9/Q9)))</f>
        <v>0.03125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9</v>
      </c>
      <c r="CQ9" s="141">
        <v>461000</v>
      </c>
      <c r="CR9" s="141">
        <v>360000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1.075</v>
      </c>
      <c r="B10" s="187" t="s">
        <v>205</v>
      </c>
      <c r="C10" s="187" t="s">
        <v>58</v>
      </c>
      <c r="D10" s="187" t="s">
        <v>206</v>
      </c>
      <c r="E10" s="187"/>
      <c r="F10" s="187" t="s">
        <v>207</v>
      </c>
      <c r="G10" s="187" t="s">
        <v>194</v>
      </c>
      <c r="H10" s="90" t="s">
        <v>208</v>
      </c>
      <c r="I10" s="90" t="s">
        <v>209</v>
      </c>
      <c r="J10" s="90" t="s">
        <v>210</v>
      </c>
      <c r="K10" s="179">
        <v>240000</v>
      </c>
      <c r="L10" s="79">
        <v>27</v>
      </c>
      <c r="M10" s="79">
        <v>0</v>
      </c>
      <c r="N10" s="79">
        <v>134</v>
      </c>
      <c r="O10" s="91">
        <v>13</v>
      </c>
      <c r="P10" s="92">
        <v>0</v>
      </c>
      <c r="Q10" s="93">
        <f>O10+P10</f>
        <v>13</v>
      </c>
      <c r="R10" s="80">
        <f>IFERROR(Q10/N10,"-")</f>
        <v>0.097014925373134</v>
      </c>
      <c r="S10" s="79">
        <v>0</v>
      </c>
      <c r="T10" s="79">
        <v>6</v>
      </c>
      <c r="U10" s="80">
        <f>IFERROR(T10/(Q10),"-")</f>
        <v>0.46153846153846</v>
      </c>
      <c r="V10" s="81">
        <f>IFERROR(K10/SUM(Q10:Q13),"-")</f>
        <v>5000</v>
      </c>
      <c r="W10" s="82">
        <v>0</v>
      </c>
      <c r="X10" s="80">
        <f>IF(Q10=0,"-",W10/Q10)</f>
        <v>0</v>
      </c>
      <c r="Y10" s="184">
        <v>0</v>
      </c>
      <c r="Z10" s="185">
        <f>IFERROR(Y10/Q10,"-")</f>
        <v>0</v>
      </c>
      <c r="AA10" s="185" t="str">
        <f>IFERROR(Y10/W10,"-")</f>
        <v>-</v>
      </c>
      <c r="AB10" s="179">
        <f>SUM(Y10:Y13)-SUM(K10:K13)</f>
        <v>18000</v>
      </c>
      <c r="AC10" s="83">
        <f>SUM(Y10:Y13)/SUM(K10:K13)</f>
        <v>1.075</v>
      </c>
      <c r="AD10" s="77"/>
      <c r="AE10" s="94">
        <v>1</v>
      </c>
      <c r="AF10" s="95">
        <f>IF(Q10=0,"",IF(AE10=0,"",(AE10/Q10)))</f>
        <v>0.076923076923077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2</v>
      </c>
      <c r="AO10" s="101">
        <f>IF(Q10=0,"",IF(AN10=0,"",(AN10/Q10)))</f>
        <v>0.15384615384615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0.076923076923077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</v>
      </c>
      <c r="BG10" s="113">
        <f>IF(Q10=0,"",IF(BF10=0,"",(BF10/Q10)))</f>
        <v>0.076923076923077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4</v>
      </c>
      <c r="BP10" s="120">
        <f>IF(Q10=0,"",IF(BO10=0,"",(BO10/Q10)))</f>
        <v>0.30769230769231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4</v>
      </c>
      <c r="BY10" s="127">
        <f>IF(Q10=0,"",IF(BX10=0,"",(BX10/Q10)))</f>
        <v>0.30769230769231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211</v>
      </c>
      <c r="C11" s="187" t="s">
        <v>58</v>
      </c>
      <c r="D11" s="187"/>
      <c r="E11" s="187"/>
      <c r="F11" s="187"/>
      <c r="G11" s="187" t="s">
        <v>74</v>
      </c>
      <c r="H11" s="90"/>
      <c r="I11" s="90"/>
      <c r="J11" s="90"/>
      <c r="K11" s="179"/>
      <c r="L11" s="79">
        <v>56</v>
      </c>
      <c r="M11" s="79">
        <v>37</v>
      </c>
      <c r="N11" s="79">
        <v>24</v>
      </c>
      <c r="O11" s="91">
        <v>8</v>
      </c>
      <c r="P11" s="92">
        <v>0</v>
      </c>
      <c r="Q11" s="93">
        <f>O11+P11</f>
        <v>8</v>
      </c>
      <c r="R11" s="80">
        <f>IFERROR(Q11/N11,"-")</f>
        <v>0.33333333333333</v>
      </c>
      <c r="S11" s="79">
        <v>1</v>
      </c>
      <c r="T11" s="79">
        <v>2</v>
      </c>
      <c r="U11" s="80">
        <f>IFERROR(T11/(Q11),"-")</f>
        <v>0.25</v>
      </c>
      <c r="V11" s="81"/>
      <c r="W11" s="82">
        <v>1</v>
      </c>
      <c r="X11" s="80">
        <f>IF(Q11=0,"-",W11/Q11)</f>
        <v>0.125</v>
      </c>
      <c r="Y11" s="184">
        <v>10000</v>
      </c>
      <c r="Z11" s="185">
        <f>IFERROR(Y11/Q11,"-")</f>
        <v>1250</v>
      </c>
      <c r="AA11" s="185">
        <f>IFERROR(Y11/W11,"-")</f>
        <v>10000</v>
      </c>
      <c r="AB11" s="179"/>
      <c r="AC11" s="83"/>
      <c r="AD11" s="77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0.125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2</v>
      </c>
      <c r="BG11" s="113">
        <f>IF(Q11=0,"",IF(BF11=0,"",(BF11/Q11)))</f>
        <v>0.25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4</v>
      </c>
      <c r="BP11" s="120">
        <f>IF(Q11=0,"",IF(BO11=0,"",(BO11/Q11)))</f>
        <v>0.5</v>
      </c>
      <c r="BQ11" s="121">
        <v>1</v>
      </c>
      <c r="BR11" s="122">
        <f>IFERROR(BQ11/BO11,"-")</f>
        <v>0.25</v>
      </c>
      <c r="BS11" s="123">
        <v>21000</v>
      </c>
      <c r="BT11" s="124">
        <f>IFERROR(BS11/BO11,"-")</f>
        <v>5250</v>
      </c>
      <c r="BU11" s="125"/>
      <c r="BV11" s="125"/>
      <c r="BW11" s="125">
        <v>1</v>
      </c>
      <c r="BX11" s="126">
        <v>1</v>
      </c>
      <c r="BY11" s="127">
        <f>IF(Q11=0,"",IF(BX11=0,"",(BX11/Q11)))</f>
        <v>0.125</v>
      </c>
      <c r="BZ11" s="128">
        <v>1</v>
      </c>
      <c r="CA11" s="129">
        <f>IFERROR(BZ11/BX11,"-")</f>
        <v>1</v>
      </c>
      <c r="CB11" s="130">
        <v>10000</v>
      </c>
      <c r="CC11" s="131">
        <f>IFERROR(CB11/BX11,"-")</f>
        <v>10000</v>
      </c>
      <c r="CD11" s="132">
        <v>1</v>
      </c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10000</v>
      </c>
      <c r="CR11" s="141">
        <v>21000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8"/>
      <c r="B12" s="187" t="s">
        <v>212</v>
      </c>
      <c r="C12" s="187" t="s">
        <v>58</v>
      </c>
      <c r="D12" s="187" t="s">
        <v>206</v>
      </c>
      <c r="E12" s="187"/>
      <c r="F12" s="187" t="s">
        <v>213</v>
      </c>
      <c r="G12" s="187" t="s">
        <v>194</v>
      </c>
      <c r="H12" s="90" t="s">
        <v>208</v>
      </c>
      <c r="I12" s="90" t="s">
        <v>209</v>
      </c>
      <c r="J12" s="90"/>
      <c r="K12" s="179"/>
      <c r="L12" s="79">
        <v>44</v>
      </c>
      <c r="M12" s="79">
        <v>0</v>
      </c>
      <c r="N12" s="79">
        <v>175</v>
      </c>
      <c r="O12" s="91">
        <v>18</v>
      </c>
      <c r="P12" s="92">
        <v>2</v>
      </c>
      <c r="Q12" s="93">
        <f>O12+P12</f>
        <v>20</v>
      </c>
      <c r="R12" s="80">
        <f>IFERROR(Q12/N12,"-")</f>
        <v>0.11428571428571</v>
      </c>
      <c r="S12" s="79">
        <v>1</v>
      </c>
      <c r="T12" s="79">
        <v>11</v>
      </c>
      <c r="U12" s="80">
        <f>IFERROR(T12/(Q12),"-")</f>
        <v>0.55</v>
      </c>
      <c r="V12" s="81"/>
      <c r="W12" s="82">
        <v>3</v>
      </c>
      <c r="X12" s="80">
        <f>IF(Q12=0,"-",W12/Q12)</f>
        <v>0.15</v>
      </c>
      <c r="Y12" s="184">
        <v>178000</v>
      </c>
      <c r="Z12" s="185">
        <f>IFERROR(Y12/Q12,"-")</f>
        <v>8900</v>
      </c>
      <c r="AA12" s="185">
        <f>IFERROR(Y12/W12,"-")</f>
        <v>59333.333333333</v>
      </c>
      <c r="AB12" s="179"/>
      <c r="AC12" s="83"/>
      <c r="AD12" s="77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0.05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7</v>
      </c>
      <c r="BG12" s="113">
        <f>IF(Q12=0,"",IF(BF12=0,"",(BF12/Q12)))</f>
        <v>0.35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8</v>
      </c>
      <c r="BP12" s="120">
        <f>IF(Q12=0,"",IF(BO12=0,"",(BO12/Q12)))</f>
        <v>0.4</v>
      </c>
      <c r="BQ12" s="121">
        <v>1</v>
      </c>
      <c r="BR12" s="122">
        <f>IFERROR(BQ12/BO12,"-")</f>
        <v>0.125</v>
      </c>
      <c r="BS12" s="123">
        <v>30000</v>
      </c>
      <c r="BT12" s="124">
        <f>IFERROR(BS12/BO12,"-")</f>
        <v>3750</v>
      </c>
      <c r="BU12" s="125"/>
      <c r="BV12" s="125"/>
      <c r="BW12" s="125">
        <v>1</v>
      </c>
      <c r="BX12" s="126">
        <v>2</v>
      </c>
      <c r="BY12" s="127">
        <f>IF(Q12=0,"",IF(BX12=0,"",(BX12/Q12)))</f>
        <v>0.1</v>
      </c>
      <c r="BZ12" s="128">
        <v>1</v>
      </c>
      <c r="CA12" s="129">
        <f>IFERROR(BZ12/BX12,"-")</f>
        <v>0.5</v>
      </c>
      <c r="CB12" s="130">
        <v>52000</v>
      </c>
      <c r="CC12" s="131">
        <f>IFERROR(CB12/BX12,"-")</f>
        <v>26000</v>
      </c>
      <c r="CD12" s="132"/>
      <c r="CE12" s="132"/>
      <c r="CF12" s="132">
        <v>1</v>
      </c>
      <c r="CG12" s="133">
        <v>2</v>
      </c>
      <c r="CH12" s="134">
        <f>IF(Q12=0,"",IF(CG12=0,"",(CG12/Q12)))</f>
        <v>0.1</v>
      </c>
      <c r="CI12" s="135">
        <v>1</v>
      </c>
      <c r="CJ12" s="136">
        <f>IFERROR(CI12/CG12,"-")</f>
        <v>0.5</v>
      </c>
      <c r="CK12" s="137">
        <v>96000</v>
      </c>
      <c r="CL12" s="138">
        <f>IFERROR(CK12/CG12,"-")</f>
        <v>48000</v>
      </c>
      <c r="CM12" s="139"/>
      <c r="CN12" s="139"/>
      <c r="CO12" s="139">
        <v>1</v>
      </c>
      <c r="CP12" s="140">
        <v>3</v>
      </c>
      <c r="CQ12" s="141">
        <v>178000</v>
      </c>
      <c r="CR12" s="141">
        <v>96000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8"/>
      <c r="B13" s="187" t="s">
        <v>214</v>
      </c>
      <c r="C13" s="187" t="s">
        <v>58</v>
      </c>
      <c r="D13" s="187"/>
      <c r="E13" s="187"/>
      <c r="F13" s="187"/>
      <c r="G13" s="187" t="s">
        <v>74</v>
      </c>
      <c r="H13" s="90"/>
      <c r="I13" s="90"/>
      <c r="J13" s="90"/>
      <c r="K13" s="179"/>
      <c r="L13" s="79">
        <v>55</v>
      </c>
      <c r="M13" s="79">
        <v>37</v>
      </c>
      <c r="N13" s="79">
        <v>4</v>
      </c>
      <c r="O13" s="91">
        <v>6</v>
      </c>
      <c r="P13" s="92">
        <v>1</v>
      </c>
      <c r="Q13" s="93">
        <f>O13+P13</f>
        <v>7</v>
      </c>
      <c r="R13" s="80">
        <f>IFERROR(Q13/N13,"-")</f>
        <v>1.75</v>
      </c>
      <c r="S13" s="79">
        <v>1</v>
      </c>
      <c r="T13" s="79">
        <v>1</v>
      </c>
      <c r="U13" s="80">
        <f>IFERROR(T13/(Q13),"-")</f>
        <v>0.14285714285714</v>
      </c>
      <c r="V13" s="81"/>
      <c r="W13" s="82">
        <v>1</v>
      </c>
      <c r="X13" s="80">
        <f>IF(Q13=0,"-",W13/Q13)</f>
        <v>0.14285714285714</v>
      </c>
      <c r="Y13" s="184">
        <v>70000</v>
      </c>
      <c r="Z13" s="185">
        <f>IFERROR(Y13/Q13,"-")</f>
        <v>10000</v>
      </c>
      <c r="AA13" s="185">
        <f>IFERROR(Y13/W13,"-")</f>
        <v>70000</v>
      </c>
      <c r="AB13" s="179"/>
      <c r="AC13" s="83"/>
      <c r="AD13" s="77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0.28571428571429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3</v>
      </c>
      <c r="BP13" s="120">
        <f>IF(Q13=0,"",IF(BO13=0,"",(BO13/Q13)))</f>
        <v>0.42857142857143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0.14285714285714</v>
      </c>
      <c r="BZ13" s="128">
        <v>1</v>
      </c>
      <c r="CA13" s="129">
        <f>IFERROR(BZ13/BX13,"-")</f>
        <v>1</v>
      </c>
      <c r="CB13" s="130">
        <v>70000</v>
      </c>
      <c r="CC13" s="131">
        <f>IFERROR(CB13/BX13,"-")</f>
        <v>70000</v>
      </c>
      <c r="CD13" s="132"/>
      <c r="CE13" s="132"/>
      <c r="CF13" s="132">
        <v>1</v>
      </c>
      <c r="CG13" s="133">
        <v>1</v>
      </c>
      <c r="CH13" s="134">
        <f>IF(Q13=0,"",IF(CG13=0,"",(CG13/Q13)))</f>
        <v>0.14285714285714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70000</v>
      </c>
      <c r="CR13" s="141">
        <v>70000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2.2923076923077</v>
      </c>
      <c r="B14" s="187" t="s">
        <v>215</v>
      </c>
      <c r="C14" s="187" t="s">
        <v>216</v>
      </c>
      <c r="D14" s="187" t="s">
        <v>217</v>
      </c>
      <c r="E14" s="187" t="s">
        <v>218</v>
      </c>
      <c r="F14" s="187"/>
      <c r="G14" s="187" t="s">
        <v>219</v>
      </c>
      <c r="H14" s="90" t="s">
        <v>220</v>
      </c>
      <c r="I14" s="90" t="s">
        <v>221</v>
      </c>
      <c r="J14" s="90" t="s">
        <v>222</v>
      </c>
      <c r="K14" s="179">
        <v>65000</v>
      </c>
      <c r="L14" s="79">
        <v>9</v>
      </c>
      <c r="M14" s="79">
        <v>0</v>
      </c>
      <c r="N14" s="79">
        <v>40</v>
      </c>
      <c r="O14" s="91">
        <v>7</v>
      </c>
      <c r="P14" s="92">
        <v>0</v>
      </c>
      <c r="Q14" s="93">
        <f>O14+P14</f>
        <v>7</v>
      </c>
      <c r="R14" s="80">
        <f>IFERROR(Q14/N14,"-")</f>
        <v>0.175</v>
      </c>
      <c r="S14" s="79">
        <v>0</v>
      </c>
      <c r="T14" s="79">
        <v>5</v>
      </c>
      <c r="U14" s="80">
        <f>IFERROR(T14/(Q14),"-")</f>
        <v>0.71428571428571</v>
      </c>
      <c r="V14" s="81">
        <f>IFERROR(K14/SUM(Q14:Q15),"-")</f>
        <v>2708.3333333333</v>
      </c>
      <c r="W14" s="82">
        <v>0</v>
      </c>
      <c r="X14" s="80">
        <f>IF(Q14=0,"-",W14/Q14)</f>
        <v>0</v>
      </c>
      <c r="Y14" s="184">
        <v>0</v>
      </c>
      <c r="Z14" s="185">
        <f>IFERROR(Y14/Q14,"-")</f>
        <v>0</v>
      </c>
      <c r="AA14" s="185" t="str">
        <f>IFERROR(Y14/W14,"-")</f>
        <v>-</v>
      </c>
      <c r="AB14" s="179">
        <f>SUM(Y14:Y15)-SUM(K14:K15)</f>
        <v>84000</v>
      </c>
      <c r="AC14" s="83">
        <f>SUM(Y14:Y15)/SUM(K14:K15)</f>
        <v>2.2923076923077</v>
      </c>
      <c r="AD14" s="77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2</v>
      </c>
      <c r="AX14" s="107">
        <f>IF(Q14=0,"",IF(AW14=0,"",(AW14/Q14)))</f>
        <v>0.28571428571429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2</v>
      </c>
      <c r="BG14" s="113">
        <f>IF(Q14=0,"",IF(BF14=0,"",(BF14/Q14)))</f>
        <v>0.28571428571429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0.42857142857143</v>
      </c>
      <c r="BQ14" s="121">
        <v>1</v>
      </c>
      <c r="BR14" s="122">
        <f>IFERROR(BQ14/BO14,"-")</f>
        <v>0.33333333333333</v>
      </c>
      <c r="BS14" s="123">
        <v>3000</v>
      </c>
      <c r="BT14" s="124">
        <f>IFERROR(BS14/BO14,"-")</f>
        <v>1000</v>
      </c>
      <c r="BU14" s="125">
        <v>1</v>
      </c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>
        <v>3000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8"/>
      <c r="B15" s="187" t="s">
        <v>223</v>
      </c>
      <c r="C15" s="187" t="s">
        <v>216</v>
      </c>
      <c r="D15" s="187"/>
      <c r="E15" s="187"/>
      <c r="F15" s="187"/>
      <c r="G15" s="187" t="s">
        <v>74</v>
      </c>
      <c r="H15" s="90"/>
      <c r="I15" s="90"/>
      <c r="J15" s="90"/>
      <c r="K15" s="179"/>
      <c r="L15" s="79">
        <v>85</v>
      </c>
      <c r="M15" s="79">
        <v>53</v>
      </c>
      <c r="N15" s="79">
        <v>14</v>
      </c>
      <c r="O15" s="91">
        <v>17</v>
      </c>
      <c r="P15" s="92">
        <v>0</v>
      </c>
      <c r="Q15" s="93">
        <f>O15+P15</f>
        <v>17</v>
      </c>
      <c r="R15" s="80">
        <f>IFERROR(Q15/N15,"-")</f>
        <v>1.2142857142857</v>
      </c>
      <c r="S15" s="79">
        <v>2</v>
      </c>
      <c r="T15" s="79">
        <v>5</v>
      </c>
      <c r="U15" s="80">
        <f>IFERROR(T15/(Q15),"-")</f>
        <v>0.29411764705882</v>
      </c>
      <c r="V15" s="81"/>
      <c r="W15" s="82">
        <v>4</v>
      </c>
      <c r="X15" s="80">
        <f>IF(Q15=0,"-",W15/Q15)</f>
        <v>0.23529411764706</v>
      </c>
      <c r="Y15" s="184">
        <v>149000</v>
      </c>
      <c r="Z15" s="185">
        <f>IFERROR(Y15/Q15,"-")</f>
        <v>8764.7058823529</v>
      </c>
      <c r="AA15" s="185">
        <f>IFERROR(Y15/W15,"-")</f>
        <v>37250</v>
      </c>
      <c r="AB15" s="179"/>
      <c r="AC15" s="83"/>
      <c r="AD15" s="77"/>
      <c r="AE15" s="94">
        <v>1</v>
      </c>
      <c r="AF15" s="95">
        <f>IF(Q15=0,"",IF(AE15=0,"",(AE15/Q15)))</f>
        <v>0.058823529411765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2</v>
      </c>
      <c r="AO15" s="101">
        <f>IF(Q15=0,"",IF(AN15=0,"",(AN15/Q15)))</f>
        <v>0.11764705882353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6</v>
      </c>
      <c r="BG15" s="113">
        <f>IF(Q15=0,"",IF(BF15=0,"",(BF15/Q15)))</f>
        <v>0.35294117647059</v>
      </c>
      <c r="BH15" s="112">
        <v>1</v>
      </c>
      <c r="BI15" s="114">
        <f>IFERROR(BH15/BF15,"-")</f>
        <v>0.16666666666667</v>
      </c>
      <c r="BJ15" s="115">
        <v>3000</v>
      </c>
      <c r="BK15" s="116">
        <f>IFERROR(BJ15/BF15,"-")</f>
        <v>500</v>
      </c>
      <c r="BL15" s="117">
        <v>1</v>
      </c>
      <c r="BM15" s="117"/>
      <c r="BN15" s="117"/>
      <c r="BO15" s="119">
        <v>3</v>
      </c>
      <c r="BP15" s="120">
        <f>IF(Q15=0,"",IF(BO15=0,"",(BO15/Q15)))</f>
        <v>0.17647058823529</v>
      </c>
      <c r="BQ15" s="121">
        <v>1</v>
      </c>
      <c r="BR15" s="122">
        <f>IFERROR(BQ15/BO15,"-")</f>
        <v>0.33333333333333</v>
      </c>
      <c r="BS15" s="123">
        <v>3000</v>
      </c>
      <c r="BT15" s="124">
        <f>IFERROR(BS15/BO15,"-")</f>
        <v>1000</v>
      </c>
      <c r="BU15" s="125">
        <v>1</v>
      </c>
      <c r="BV15" s="125"/>
      <c r="BW15" s="125"/>
      <c r="BX15" s="126">
        <v>5</v>
      </c>
      <c r="BY15" s="127">
        <f>IF(Q15=0,"",IF(BX15=0,"",(BX15/Q15)))</f>
        <v>0.29411764705882</v>
      </c>
      <c r="BZ15" s="128">
        <v>2</v>
      </c>
      <c r="CA15" s="129">
        <f>IFERROR(BZ15/BX15,"-")</f>
        <v>0.4</v>
      </c>
      <c r="CB15" s="130">
        <v>143000</v>
      </c>
      <c r="CC15" s="131">
        <f>IFERROR(CB15/BX15,"-")</f>
        <v>28600</v>
      </c>
      <c r="CD15" s="132"/>
      <c r="CE15" s="132"/>
      <c r="CF15" s="132">
        <v>2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4</v>
      </c>
      <c r="CQ15" s="141">
        <v>149000</v>
      </c>
      <c r="CR15" s="141">
        <v>113000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30"/>
      <c r="B16" s="87"/>
      <c r="C16" s="87"/>
      <c r="D16" s="88"/>
      <c r="E16" s="88"/>
      <c r="F16" s="88"/>
      <c r="G16" s="89"/>
      <c r="H16" s="90"/>
      <c r="I16" s="90"/>
      <c r="J16" s="90"/>
      <c r="K16" s="180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6"/>
      <c r="Z16" s="186"/>
      <c r="AA16" s="186"/>
      <c r="AB16" s="186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81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6"/>
      <c r="Z17" s="186"/>
      <c r="AA17" s="186"/>
      <c r="AB17" s="186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1.8051612903226</v>
      </c>
      <c r="B18" s="39"/>
      <c r="C18" s="39"/>
      <c r="D18" s="39"/>
      <c r="E18" s="39"/>
      <c r="F18" s="39"/>
      <c r="G18" s="39"/>
      <c r="H18" s="40" t="s">
        <v>224</v>
      </c>
      <c r="I18" s="40"/>
      <c r="J18" s="40"/>
      <c r="K18" s="182">
        <f>SUM(K6:K17)</f>
        <v>775000</v>
      </c>
      <c r="L18" s="41">
        <f>SUM(L6:L17)</f>
        <v>569</v>
      </c>
      <c r="M18" s="41">
        <f>SUM(M6:M17)</f>
        <v>277</v>
      </c>
      <c r="N18" s="41">
        <f>SUM(N6:N17)</f>
        <v>630</v>
      </c>
      <c r="O18" s="41">
        <f>SUM(O6:O17)</f>
        <v>142</v>
      </c>
      <c r="P18" s="41">
        <f>SUM(P6:P17)</f>
        <v>4</v>
      </c>
      <c r="Q18" s="41">
        <f>SUM(Q6:Q17)</f>
        <v>146</v>
      </c>
      <c r="R18" s="42">
        <f>IFERROR(Q18/N18,"-")</f>
        <v>0.23174603174603</v>
      </c>
      <c r="S18" s="76">
        <f>SUM(S6:S17)</f>
        <v>12</v>
      </c>
      <c r="T18" s="76">
        <f>SUM(T6:T17)</f>
        <v>56</v>
      </c>
      <c r="U18" s="42">
        <f>IFERROR(S18/Q18,"-")</f>
        <v>0.082191780821918</v>
      </c>
      <c r="V18" s="43">
        <f>IFERROR(K18/Q18,"-")</f>
        <v>5308.2191780822</v>
      </c>
      <c r="W18" s="44">
        <f>SUM(W6:W17)</f>
        <v>24</v>
      </c>
      <c r="X18" s="42">
        <f>IFERROR(W18/Q18,"-")</f>
        <v>0.16438356164384</v>
      </c>
      <c r="Y18" s="182">
        <f>SUM(Y6:Y17)</f>
        <v>1399000</v>
      </c>
      <c r="Z18" s="182">
        <f>IFERROR(Y18/Q18,"-")</f>
        <v>9582.1917808219</v>
      </c>
      <c r="AA18" s="182">
        <f>IFERROR(Y18/W18,"-")</f>
        <v>58291.666666667</v>
      </c>
      <c r="AB18" s="182">
        <f>Y18-K18</f>
        <v>624000</v>
      </c>
      <c r="AC18" s="45">
        <f>Y18/K18</f>
        <v>1.8051612903226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3"/>
    <mergeCell ref="K10:K13"/>
    <mergeCell ref="V10:V13"/>
    <mergeCell ref="AB10:AB13"/>
    <mergeCell ref="AC10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225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2.2666666666667</v>
      </c>
      <c r="B6" s="187" t="s">
        <v>226</v>
      </c>
      <c r="C6" s="187" t="s">
        <v>216</v>
      </c>
      <c r="D6" s="187" t="s">
        <v>227</v>
      </c>
      <c r="E6" s="187" t="s">
        <v>228</v>
      </c>
      <c r="F6" s="187" t="s">
        <v>229</v>
      </c>
      <c r="G6" s="187" t="s">
        <v>230</v>
      </c>
      <c r="H6" s="90" t="s">
        <v>231</v>
      </c>
      <c r="I6" s="90" t="s">
        <v>232</v>
      </c>
      <c r="J6" s="90" t="s">
        <v>120</v>
      </c>
      <c r="K6" s="179">
        <v>75000</v>
      </c>
      <c r="L6" s="79">
        <v>4</v>
      </c>
      <c r="M6" s="79">
        <v>0</v>
      </c>
      <c r="N6" s="79">
        <v>35</v>
      </c>
      <c r="O6" s="91">
        <v>3</v>
      </c>
      <c r="P6" s="92">
        <v>0</v>
      </c>
      <c r="Q6" s="93">
        <f>O6+P6</f>
        <v>3</v>
      </c>
      <c r="R6" s="80">
        <f>IFERROR(Q6/N6,"-")</f>
        <v>0.085714285714286</v>
      </c>
      <c r="S6" s="79">
        <v>0</v>
      </c>
      <c r="T6" s="79">
        <v>2</v>
      </c>
      <c r="U6" s="80">
        <f>IFERROR(T6/(Q6),"-")</f>
        <v>0.66666666666667</v>
      </c>
      <c r="V6" s="81">
        <f>IFERROR(K6/SUM(Q6:Q7),"-")</f>
        <v>6250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95000</v>
      </c>
      <c r="AC6" s="83">
        <f>SUM(Y6:Y7)/SUM(K6:K7)</f>
        <v>2.2666666666667</v>
      </c>
      <c r="AD6" s="77"/>
      <c r="AE6" s="94">
        <v>1</v>
      </c>
      <c r="AF6" s="95">
        <f>IF(Q6=0,"",IF(AE6=0,"",(AE6/Q6)))</f>
        <v>0.33333333333333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0.33333333333333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233</v>
      </c>
      <c r="C7" s="187" t="s">
        <v>216</v>
      </c>
      <c r="D7" s="187"/>
      <c r="E7" s="187"/>
      <c r="F7" s="187"/>
      <c r="G7" s="187" t="s">
        <v>74</v>
      </c>
      <c r="H7" s="90"/>
      <c r="I7" s="90"/>
      <c r="J7" s="90"/>
      <c r="K7" s="179"/>
      <c r="L7" s="79">
        <v>34</v>
      </c>
      <c r="M7" s="79">
        <v>32</v>
      </c>
      <c r="N7" s="79">
        <v>0</v>
      </c>
      <c r="O7" s="91">
        <v>9</v>
      </c>
      <c r="P7" s="92">
        <v>0</v>
      </c>
      <c r="Q7" s="93">
        <f>O7+P7</f>
        <v>9</v>
      </c>
      <c r="R7" s="80" t="str">
        <f>IFERROR(Q7/N7,"-")</f>
        <v>-</v>
      </c>
      <c r="S7" s="79">
        <v>1</v>
      </c>
      <c r="T7" s="79">
        <v>1</v>
      </c>
      <c r="U7" s="80">
        <f>IFERROR(T7/(Q7),"-")</f>
        <v>0.11111111111111</v>
      </c>
      <c r="V7" s="81"/>
      <c r="W7" s="82">
        <v>2</v>
      </c>
      <c r="X7" s="80">
        <f>IF(Q7=0,"-",W7/Q7)</f>
        <v>0.22222222222222</v>
      </c>
      <c r="Y7" s="184">
        <v>170000</v>
      </c>
      <c r="Z7" s="185">
        <f>IFERROR(Y7/Q7,"-")</f>
        <v>18888.888888889</v>
      </c>
      <c r="AA7" s="185">
        <f>IFERROR(Y7/W7,"-")</f>
        <v>85000</v>
      </c>
      <c r="AB7" s="179"/>
      <c r="AC7" s="83"/>
      <c r="AD7" s="77"/>
      <c r="AE7" s="94">
        <v>1</v>
      </c>
      <c r="AF7" s="95">
        <f>IF(Q7=0,"",IF(AE7=0,"",(AE7/Q7)))</f>
        <v>0.11111111111111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</v>
      </c>
      <c r="AO7" s="101">
        <f>IF(Q7=0,"",IF(AN7=0,"",(AN7/Q7)))</f>
        <v>0.11111111111111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0.11111111111111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</v>
      </c>
      <c r="BG7" s="113">
        <f>IF(Q7=0,"",IF(BF7=0,"",(BF7/Q7)))</f>
        <v>0.33333333333333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0.33333333333333</v>
      </c>
      <c r="BQ7" s="121">
        <v>2</v>
      </c>
      <c r="BR7" s="122">
        <f>IFERROR(BQ7/BO7,"-")</f>
        <v>0.66666666666667</v>
      </c>
      <c r="BS7" s="123">
        <v>170000</v>
      </c>
      <c r="BT7" s="124">
        <f>IFERROR(BS7/BO7,"-")</f>
        <v>56666.666666667</v>
      </c>
      <c r="BU7" s="125"/>
      <c r="BV7" s="125"/>
      <c r="BW7" s="125">
        <v>2</v>
      </c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170000</v>
      </c>
      <c r="CR7" s="141">
        <v>158000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8">
        <f>AC8</f>
        <v>4.68</v>
      </c>
      <c r="B8" s="187" t="s">
        <v>234</v>
      </c>
      <c r="C8" s="187" t="s">
        <v>216</v>
      </c>
      <c r="D8" s="187" t="s">
        <v>227</v>
      </c>
      <c r="E8" s="187" t="s">
        <v>228</v>
      </c>
      <c r="F8" s="187" t="s">
        <v>235</v>
      </c>
      <c r="G8" s="187" t="s">
        <v>230</v>
      </c>
      <c r="H8" s="90" t="s">
        <v>236</v>
      </c>
      <c r="I8" s="90" t="s">
        <v>232</v>
      </c>
      <c r="J8" s="90" t="s">
        <v>237</v>
      </c>
      <c r="K8" s="179">
        <v>75000</v>
      </c>
      <c r="L8" s="79">
        <v>6</v>
      </c>
      <c r="M8" s="79">
        <v>0</v>
      </c>
      <c r="N8" s="79">
        <v>13</v>
      </c>
      <c r="O8" s="91">
        <v>1</v>
      </c>
      <c r="P8" s="92">
        <v>0</v>
      </c>
      <c r="Q8" s="93">
        <f>O8+P8</f>
        <v>1</v>
      </c>
      <c r="R8" s="80">
        <f>IFERROR(Q8/N8,"-")</f>
        <v>0.076923076923077</v>
      </c>
      <c r="S8" s="79">
        <v>1</v>
      </c>
      <c r="T8" s="79">
        <v>1</v>
      </c>
      <c r="U8" s="80">
        <f>IFERROR(T8/(Q8),"-")</f>
        <v>1</v>
      </c>
      <c r="V8" s="81">
        <f>IFERROR(K8/SUM(Q8:Q9),"-")</f>
        <v>4411.7647058824</v>
      </c>
      <c r="W8" s="82">
        <v>1</v>
      </c>
      <c r="X8" s="80">
        <f>IF(Q8=0,"-",W8/Q8)</f>
        <v>1</v>
      </c>
      <c r="Y8" s="184">
        <v>350000</v>
      </c>
      <c r="Z8" s="185">
        <f>IFERROR(Y8/Q8,"-")</f>
        <v>350000</v>
      </c>
      <c r="AA8" s="185">
        <f>IFERROR(Y8/W8,"-")</f>
        <v>350000</v>
      </c>
      <c r="AB8" s="179">
        <f>SUM(Y8:Y9)-SUM(K8:K9)</f>
        <v>276000</v>
      </c>
      <c r="AC8" s="83">
        <f>SUM(Y8:Y9)/SUM(K8:K9)</f>
        <v>4.68</v>
      </c>
      <c r="AD8" s="77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1</v>
      </c>
      <c r="BY8" s="127">
        <f>IF(Q8=0,"",IF(BX8=0,"",(BX8/Q8)))</f>
        <v>1</v>
      </c>
      <c r="BZ8" s="128">
        <v>1</v>
      </c>
      <c r="CA8" s="129">
        <f>IFERROR(BZ8/BX8,"-")</f>
        <v>1</v>
      </c>
      <c r="CB8" s="130">
        <v>350000</v>
      </c>
      <c r="CC8" s="131">
        <f>IFERROR(CB8/BX8,"-")</f>
        <v>350000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350000</v>
      </c>
      <c r="CR8" s="141">
        <v>350000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8"/>
      <c r="B9" s="187" t="s">
        <v>238</v>
      </c>
      <c r="C9" s="187" t="s">
        <v>216</v>
      </c>
      <c r="D9" s="187"/>
      <c r="E9" s="187"/>
      <c r="F9" s="187"/>
      <c r="G9" s="187" t="s">
        <v>74</v>
      </c>
      <c r="H9" s="90"/>
      <c r="I9" s="90"/>
      <c r="J9" s="90"/>
      <c r="K9" s="179"/>
      <c r="L9" s="79">
        <v>51</v>
      </c>
      <c r="M9" s="79">
        <v>39</v>
      </c>
      <c r="N9" s="79">
        <v>23</v>
      </c>
      <c r="O9" s="91">
        <v>16</v>
      </c>
      <c r="P9" s="92">
        <v>0</v>
      </c>
      <c r="Q9" s="93">
        <f>O9+P9</f>
        <v>16</v>
      </c>
      <c r="R9" s="80">
        <f>IFERROR(Q9/N9,"-")</f>
        <v>0.69565217391304</v>
      </c>
      <c r="S9" s="79">
        <v>2</v>
      </c>
      <c r="T9" s="79">
        <v>2</v>
      </c>
      <c r="U9" s="80">
        <f>IFERROR(T9/(Q9),"-")</f>
        <v>0.125</v>
      </c>
      <c r="V9" s="81"/>
      <c r="W9" s="82">
        <v>1</v>
      </c>
      <c r="X9" s="80">
        <f>IF(Q9=0,"-",W9/Q9)</f>
        <v>0.0625</v>
      </c>
      <c r="Y9" s="184">
        <v>1000</v>
      </c>
      <c r="Z9" s="185">
        <f>IFERROR(Y9/Q9,"-")</f>
        <v>62.5</v>
      </c>
      <c r="AA9" s="185">
        <f>IFERROR(Y9/W9,"-")</f>
        <v>1000</v>
      </c>
      <c r="AB9" s="179"/>
      <c r="AC9" s="83"/>
      <c r="AD9" s="77"/>
      <c r="AE9" s="94">
        <v>2</v>
      </c>
      <c r="AF9" s="95">
        <f>IF(Q9=0,"",IF(AE9=0,"",(AE9/Q9)))</f>
        <v>0.125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2</v>
      </c>
      <c r="AO9" s="101">
        <f>IF(Q9=0,"",IF(AN9=0,"",(AN9/Q9)))</f>
        <v>0.125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3</v>
      </c>
      <c r="AX9" s="107">
        <f>IF(Q9=0,"",IF(AW9=0,"",(AW9/Q9)))</f>
        <v>0.1875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6</v>
      </c>
      <c r="BG9" s="113">
        <f>IF(Q9=0,"",IF(BF9=0,"",(BF9/Q9)))</f>
        <v>0.375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0.125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0.0625</v>
      </c>
      <c r="BZ9" s="128">
        <v>1</v>
      </c>
      <c r="CA9" s="129">
        <f>IFERROR(BZ9/BX9,"-")</f>
        <v>1</v>
      </c>
      <c r="CB9" s="130">
        <v>1000</v>
      </c>
      <c r="CC9" s="131">
        <f>IFERROR(CB9/BX9,"-")</f>
        <v>1000</v>
      </c>
      <c r="CD9" s="132">
        <v>1</v>
      </c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1000</v>
      </c>
      <c r="CR9" s="141">
        <v>1000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8">
        <f>AC10</f>
        <v>0.066666666666667</v>
      </c>
      <c r="B10" s="187" t="s">
        <v>239</v>
      </c>
      <c r="C10" s="187" t="s">
        <v>216</v>
      </c>
      <c r="D10" s="187" t="s">
        <v>227</v>
      </c>
      <c r="E10" s="187" t="s">
        <v>228</v>
      </c>
      <c r="F10" s="187" t="s">
        <v>229</v>
      </c>
      <c r="G10" s="187" t="s">
        <v>230</v>
      </c>
      <c r="H10" s="90" t="s">
        <v>240</v>
      </c>
      <c r="I10" s="90" t="s">
        <v>232</v>
      </c>
      <c r="J10" s="90" t="s">
        <v>69</v>
      </c>
      <c r="K10" s="179">
        <v>75000</v>
      </c>
      <c r="L10" s="79">
        <v>4</v>
      </c>
      <c r="M10" s="79">
        <v>0</v>
      </c>
      <c r="N10" s="79">
        <v>59</v>
      </c>
      <c r="O10" s="91">
        <v>1</v>
      </c>
      <c r="P10" s="92">
        <v>0</v>
      </c>
      <c r="Q10" s="93">
        <f>O10+P10</f>
        <v>1</v>
      </c>
      <c r="R10" s="80">
        <f>IFERROR(Q10/N10,"-")</f>
        <v>0.016949152542373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2205.8823529412</v>
      </c>
      <c r="W10" s="82">
        <v>0</v>
      </c>
      <c r="X10" s="80">
        <f>IF(Q10=0,"-",W10/Q10)</f>
        <v>0</v>
      </c>
      <c r="Y10" s="184">
        <v>0</v>
      </c>
      <c r="Z10" s="185">
        <f>IFERROR(Y10/Q10,"-")</f>
        <v>0</v>
      </c>
      <c r="AA10" s="185" t="str">
        <f>IFERROR(Y10/W10,"-")</f>
        <v>-</v>
      </c>
      <c r="AB10" s="179">
        <f>SUM(Y10:Y11)-SUM(K10:K11)</f>
        <v>-70000</v>
      </c>
      <c r="AC10" s="83">
        <f>SUM(Y10:Y11)/SUM(K10:K11)</f>
        <v>0.066666666666667</v>
      </c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241</v>
      </c>
      <c r="C11" s="187" t="s">
        <v>216</v>
      </c>
      <c r="D11" s="187"/>
      <c r="E11" s="187"/>
      <c r="F11" s="187"/>
      <c r="G11" s="187" t="s">
        <v>74</v>
      </c>
      <c r="H11" s="90"/>
      <c r="I11" s="90"/>
      <c r="J11" s="90"/>
      <c r="K11" s="179"/>
      <c r="L11" s="79">
        <v>109</v>
      </c>
      <c r="M11" s="79">
        <v>89</v>
      </c>
      <c r="N11" s="79">
        <v>37</v>
      </c>
      <c r="O11" s="91">
        <v>33</v>
      </c>
      <c r="P11" s="92">
        <v>0</v>
      </c>
      <c r="Q11" s="93">
        <f>O11+P11</f>
        <v>33</v>
      </c>
      <c r="R11" s="80">
        <f>IFERROR(Q11/N11,"-")</f>
        <v>0.89189189189189</v>
      </c>
      <c r="S11" s="79">
        <v>1</v>
      </c>
      <c r="T11" s="79">
        <v>6</v>
      </c>
      <c r="U11" s="80">
        <f>IFERROR(T11/(Q11),"-")</f>
        <v>0.18181818181818</v>
      </c>
      <c r="V11" s="81"/>
      <c r="W11" s="82">
        <v>1</v>
      </c>
      <c r="X11" s="80">
        <f>IF(Q11=0,"-",W11/Q11)</f>
        <v>0.03030303030303</v>
      </c>
      <c r="Y11" s="184">
        <v>5000</v>
      </c>
      <c r="Z11" s="185">
        <f>IFERROR(Y11/Q11,"-")</f>
        <v>151.51515151515</v>
      </c>
      <c r="AA11" s="185">
        <f>IFERROR(Y11/W11,"-")</f>
        <v>5000</v>
      </c>
      <c r="AB11" s="179"/>
      <c r="AC11" s="83"/>
      <c r="AD11" s="77"/>
      <c r="AE11" s="94">
        <v>6</v>
      </c>
      <c r="AF11" s="95">
        <f>IF(Q11=0,"",IF(AE11=0,"",(AE11/Q11)))</f>
        <v>0.18181818181818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3</v>
      </c>
      <c r="AO11" s="101">
        <f>IF(Q11=0,"",IF(AN11=0,"",(AN11/Q11)))</f>
        <v>0.090909090909091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7</v>
      </c>
      <c r="AX11" s="107">
        <f>IF(Q11=0,"",IF(AW11=0,"",(AW11/Q11)))</f>
        <v>0.21212121212121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11</v>
      </c>
      <c r="BG11" s="113">
        <f>IF(Q11=0,"",IF(BF11=0,"",(BF11/Q11)))</f>
        <v>0.33333333333333</v>
      </c>
      <c r="BH11" s="112">
        <v>1</v>
      </c>
      <c r="BI11" s="114">
        <f>IFERROR(BH11/BF11,"-")</f>
        <v>0.090909090909091</v>
      </c>
      <c r="BJ11" s="115">
        <v>5000</v>
      </c>
      <c r="BK11" s="116">
        <f>IFERROR(BJ11/BF11,"-")</f>
        <v>454.54545454545</v>
      </c>
      <c r="BL11" s="117">
        <v>1</v>
      </c>
      <c r="BM11" s="117"/>
      <c r="BN11" s="117"/>
      <c r="BO11" s="119">
        <v>3</v>
      </c>
      <c r="BP11" s="120">
        <f>IF(Q11=0,"",IF(BO11=0,"",(BO11/Q11)))</f>
        <v>0.090909090909091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0.03030303030303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2</v>
      </c>
      <c r="CH11" s="134">
        <f>IF(Q11=0,"",IF(CG11=0,"",(CG11/Q11)))</f>
        <v>0.060606060606061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5000</v>
      </c>
      <c r="CR11" s="141">
        <v>5000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7"/>
      <c r="C12" s="87"/>
      <c r="D12" s="88"/>
      <c r="E12" s="88"/>
      <c r="F12" s="88"/>
      <c r="G12" s="89"/>
      <c r="H12" s="90"/>
      <c r="I12" s="90"/>
      <c r="J12" s="90"/>
      <c r="K12" s="180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6"/>
      <c r="Z12" s="186"/>
      <c r="AA12" s="186"/>
      <c r="AB12" s="186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81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6"/>
      <c r="Z13" s="186"/>
      <c r="AA13" s="186"/>
      <c r="AB13" s="186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2.3377777777778</v>
      </c>
      <c r="B14" s="39"/>
      <c r="C14" s="39"/>
      <c r="D14" s="39"/>
      <c r="E14" s="39"/>
      <c r="F14" s="39"/>
      <c r="G14" s="39"/>
      <c r="H14" s="40" t="s">
        <v>242</v>
      </c>
      <c r="I14" s="40"/>
      <c r="J14" s="40"/>
      <c r="K14" s="182">
        <f>SUM(K6:K13)</f>
        <v>225000</v>
      </c>
      <c r="L14" s="41">
        <f>SUM(L6:L13)</f>
        <v>208</v>
      </c>
      <c r="M14" s="41">
        <f>SUM(M6:M13)</f>
        <v>160</v>
      </c>
      <c r="N14" s="41">
        <f>SUM(N6:N13)</f>
        <v>167</v>
      </c>
      <c r="O14" s="41">
        <f>SUM(O6:O13)</f>
        <v>63</v>
      </c>
      <c r="P14" s="41">
        <f>SUM(P6:P13)</f>
        <v>0</v>
      </c>
      <c r="Q14" s="41">
        <f>SUM(Q6:Q13)</f>
        <v>63</v>
      </c>
      <c r="R14" s="42">
        <f>IFERROR(Q14/N14,"-")</f>
        <v>0.37724550898204</v>
      </c>
      <c r="S14" s="76">
        <f>SUM(S6:S13)</f>
        <v>5</v>
      </c>
      <c r="T14" s="76">
        <f>SUM(T6:T13)</f>
        <v>12</v>
      </c>
      <c r="U14" s="42">
        <f>IFERROR(S14/Q14,"-")</f>
        <v>0.079365079365079</v>
      </c>
      <c r="V14" s="43">
        <f>IFERROR(K14/Q14,"-")</f>
        <v>3571.4285714286</v>
      </c>
      <c r="W14" s="44">
        <f>SUM(W6:W13)</f>
        <v>5</v>
      </c>
      <c r="X14" s="42">
        <f>IFERROR(W14/Q14,"-")</f>
        <v>0.079365079365079</v>
      </c>
      <c r="Y14" s="182">
        <f>SUM(Y6:Y13)</f>
        <v>526000</v>
      </c>
      <c r="Z14" s="182">
        <f>IFERROR(Y14/Q14,"-")</f>
        <v>8349.2063492063</v>
      </c>
      <c r="AA14" s="182">
        <f>IFERROR(Y14/W14,"-")</f>
        <v>105200</v>
      </c>
      <c r="AB14" s="182">
        <f>Y14-K14</f>
        <v>301000</v>
      </c>
      <c r="AC14" s="45">
        <f>Y14/K14</f>
        <v>2.3377777777778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