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  <sheet name="WEB純広広告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<sst xmlns="http://schemas.openxmlformats.org/spreadsheetml/2006/main" uniqueCount="264">
  <si>
    <t>10月</t>
  </si>
  <si>
    <t>わくドキ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</si>
  <si>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</si>
  <si>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</si>
  <si>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</si>
  <si>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</si>
  <si>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</si>
  <si>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</si>
  <si>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</si>
  <si>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</si>
  <si>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</si>
  <si>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</si>
  <si>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</si>
  <si>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</si>
  <si>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</si>
  <si>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</si>
  <si>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</si>
  <si>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</si>
  <si>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</si>
  <si>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</si>
  <si>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</si>
  <si>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</si>
  <si>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</si>
  <si>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</si>
  <si>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</si>
  <si>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</si>
  <si>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</si>
  <si>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</si>
  <si>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</si>
  <si>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</si>
  <si>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</si>
  <si>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</si>
  <si>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</si>
  <si>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</si>
  <si>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</si>
  <si>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</si>
  <si>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</si>
  <si>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</si>
  <si>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</si>
  <si>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</si>
  <si>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</si>
  <si>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</si>
  <si>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</si>
  <si>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</si>
  <si>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</si>
  <si>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</si>
  <si>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</si>
  <si>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</si>
  <si>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</si>
  <si>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</si>
  <si>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</si>
  <si>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</si>
  <si>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</si>
  <si>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</si>
  <si>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</si>
  <si>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</si>
  <si>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</si>
  <si>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np1899</t>
  </si>
  <si>
    <t>インターカラー</t>
  </si>
  <si>
    <t>C版</t>
  </si>
  <si>
    <t>(新txt)女性から逆指名</t>
  </si>
  <si>
    <t>lp03_l</t>
  </si>
  <si>
    <t>スポニチ関東</t>
  </si>
  <si>
    <t>4C終面全5段</t>
  </si>
  <si>
    <t>10月06日(日)</t>
  </si>
  <si>
    <t>np1900</t>
  </si>
  <si>
    <t>スポニチ関西</t>
  </si>
  <si>
    <t>np1901</t>
  </si>
  <si>
    <t>スポニチ西部</t>
  </si>
  <si>
    <t>10月05日(土)</t>
  </si>
  <si>
    <t>np1902</t>
  </si>
  <si>
    <t>スポニチ北海道</t>
  </si>
  <si>
    <t>np1903</t>
  </si>
  <si>
    <t>(空電共通)</t>
  </si>
  <si>
    <t>空電</t>
  </si>
  <si>
    <t>空電 (共通)</t>
  </si>
  <si>
    <t>np1904</t>
  </si>
  <si>
    <t>雑誌版</t>
  </si>
  <si>
    <t>サンスポ関西</t>
  </si>
  <si>
    <t>10月19日(土)</t>
  </si>
  <si>
    <t>np1905</t>
  </si>
  <si>
    <t>np1906</t>
  </si>
  <si>
    <t>サンスポ関東</t>
  </si>
  <si>
    <t>全5段</t>
  </si>
  <si>
    <t>10月18日(金)</t>
  </si>
  <si>
    <t>np1907</t>
  </si>
  <si>
    <t>np1908</t>
  </si>
  <si>
    <t>４コマ漫画版</t>
  </si>
  <si>
    <t>週末会える女性を探すなら◯◯</t>
  </si>
  <si>
    <t>10月21日(月)</t>
  </si>
  <si>
    <t>np1909</t>
  </si>
  <si>
    <t>np1910</t>
  </si>
  <si>
    <t>右女３</t>
  </si>
  <si>
    <t>ニッカン関西</t>
  </si>
  <si>
    <t>4C煙突</t>
  </si>
  <si>
    <t>10月26日(土)</t>
  </si>
  <si>
    <t>np1911</t>
  </si>
  <si>
    <t>np1912</t>
  </si>
  <si>
    <t>91「謎が全て解けた！恋人がいなかったのは〇〇に登録してなかったからだ！」</t>
  </si>
  <si>
    <t>スポーツ報知西部</t>
  </si>
  <si>
    <t>4C終面雑報 5回以上</t>
  </si>
  <si>
    <t>10/1～</t>
  </si>
  <si>
    <t>np1913</t>
  </si>
  <si>
    <t>92「俺は今、猛烈に出会っている」</t>
  </si>
  <si>
    <t>np1914</t>
  </si>
  <si>
    <t>93「インターネットが苦手な中年男性に優しい」</t>
  </si>
  <si>
    <t>np1915</t>
  </si>
  <si>
    <t>np1916</t>
  </si>
  <si>
    <t>スポーツ報知関西</t>
  </si>
  <si>
    <t>10月13日(日)</t>
  </si>
  <si>
    <t>np1917</t>
  </si>
  <si>
    <t>np1918</t>
  </si>
  <si>
    <t>道新スポーツ</t>
  </si>
  <si>
    <t>np1919</t>
  </si>
  <si>
    <t>np1920</t>
  </si>
  <si>
    <t>女性からナンパしてほしい</t>
  </si>
  <si>
    <t>np1921</t>
  </si>
  <si>
    <t>みすず学苑版</t>
  </si>
  <si>
    <t>熟女が怒涛の個人レッスン</t>
  </si>
  <si>
    <t>np1922</t>
  </si>
  <si>
    <t>漫画版</t>
  </si>
  <si>
    <t>求む！50歳以上の女性と</t>
  </si>
  <si>
    <t>np1923</t>
  </si>
  <si>
    <t>np1924</t>
  </si>
  <si>
    <t>黒：右女３</t>
  </si>
  <si>
    <t>半2段・半3段つかみ10段保証</t>
  </si>
  <si>
    <t>1～10日</t>
  </si>
  <si>
    <t>np1925</t>
  </si>
  <si>
    <t>11～20日</t>
  </si>
  <si>
    <t>np1926</t>
  </si>
  <si>
    <t>21～31日</t>
  </si>
  <si>
    <t>np1927</t>
  </si>
  <si>
    <t>np1928</t>
  </si>
  <si>
    <t>np1929</t>
  </si>
  <si>
    <t>np1930</t>
  </si>
  <si>
    <t>np1931</t>
  </si>
  <si>
    <t>np1932</t>
  </si>
  <si>
    <t>東スポ 8回セット</t>
  </si>
  <si>
    <t>半2段金土</t>
  </si>
  <si>
    <t>np1933</t>
  </si>
  <si>
    <t>np1934</t>
  </si>
  <si>
    <t>np1935</t>
  </si>
  <si>
    <t>np1936</t>
  </si>
  <si>
    <t>10月17日(木)</t>
  </si>
  <si>
    <t>np1937</t>
  </si>
  <si>
    <t>np1938</t>
  </si>
  <si>
    <t>10月03日(木)</t>
  </si>
  <si>
    <t>np1939</t>
  </si>
  <si>
    <t>np1940</t>
  </si>
  <si>
    <t>10月12日(土)</t>
  </si>
  <si>
    <t>np1941</t>
  </si>
  <si>
    <t>np1942</t>
  </si>
  <si>
    <t>10月22日(火)</t>
  </si>
  <si>
    <t>np1943</t>
  </si>
  <si>
    <t>np1944</t>
  </si>
  <si>
    <t>10月27日(日)</t>
  </si>
  <si>
    <t>np1945</t>
  </si>
  <si>
    <t>np1946</t>
  </si>
  <si>
    <t>np1947</t>
  </si>
  <si>
    <t>np1948</t>
  </si>
  <si>
    <t>np1949</t>
  </si>
  <si>
    <t>np1950</t>
  </si>
  <si>
    <t>np1951</t>
  </si>
  <si>
    <t>np1952</t>
  </si>
  <si>
    <t>np1953</t>
  </si>
  <si>
    <t>np1954</t>
  </si>
  <si>
    <t>デイリースポーツ関西</t>
  </si>
  <si>
    <t>10月04日(金)</t>
  </si>
  <si>
    <t>np1955</t>
  </si>
  <si>
    <t>np1956</t>
  </si>
  <si>
    <t>np1957</t>
  </si>
  <si>
    <t>np1958</t>
  </si>
  <si>
    <t>九スポ</t>
  </si>
  <si>
    <t>np1959</t>
  </si>
  <si>
    <t>np1960</t>
  </si>
  <si>
    <t>10月20日(日)</t>
  </si>
  <si>
    <t>np1961</t>
  </si>
  <si>
    <t>np1962</t>
  </si>
  <si>
    <t>4C半5段</t>
  </si>
  <si>
    <t>10月11日(金)</t>
  </si>
  <si>
    <t>np1963</t>
  </si>
  <si>
    <t>np1964</t>
  </si>
  <si>
    <t>np1965</t>
  </si>
  <si>
    <t>np1966</t>
  </si>
  <si>
    <t>np1967</t>
  </si>
  <si>
    <t>np1968</t>
  </si>
  <si>
    <t>np1969</t>
  </si>
  <si>
    <t>np1970</t>
  </si>
  <si>
    <t>スポーツ報知関東</t>
  </si>
  <si>
    <t>4C終面雑報</t>
  </si>
  <si>
    <t>10月29日(火)</t>
  </si>
  <si>
    <t>np1971</t>
  </si>
  <si>
    <t>np1972</t>
  </si>
  <si>
    <t>10月10日(木)</t>
  </si>
  <si>
    <t>np1973</t>
  </si>
  <si>
    <t>np1974</t>
  </si>
  <si>
    <t>記事</t>
  </si>
  <si>
    <t>4C記事枠</t>
  </si>
  <si>
    <t>np1975</t>
  </si>
  <si>
    <t>np1976</t>
  </si>
  <si>
    <t>np1977</t>
  </si>
  <si>
    <t>94「秋だね・・・しよ？」</t>
  </si>
  <si>
    <t>np1978</t>
  </si>
  <si>
    <t>共通</t>
  </si>
  <si>
    <t>新聞 TOTAL</t>
  </si>
  <si>
    <t>●雑誌 広告</t>
  </si>
  <si>
    <t>zw169</t>
  </si>
  <si>
    <t>日本ジャーナル出版</t>
  </si>
  <si>
    <t>新50代</t>
  </si>
  <si>
    <t>週刊実話</t>
  </si>
  <si>
    <t>4C1P</t>
  </si>
  <si>
    <t>zw170</t>
  </si>
  <si>
    <t>zw171</t>
  </si>
  <si>
    <t>ぶんか社</t>
  </si>
  <si>
    <t>EX MAX</t>
  </si>
  <si>
    <t>表4</t>
  </si>
  <si>
    <t>zw172</t>
  </si>
  <si>
    <t>zw173</t>
  </si>
  <si>
    <t>リイド社</t>
  </si>
  <si>
    <t>1604FLASH</t>
  </si>
  <si>
    <t>コミック乱</t>
  </si>
  <si>
    <t>1C2P</t>
  </si>
  <si>
    <t>zw174</t>
  </si>
  <si>
    <t>ac094</t>
  </si>
  <si>
    <t>アドライヴ</t>
  </si>
  <si>
    <t>大洋図書</t>
  </si>
  <si>
    <t>2Pスポーツ新聞_v01_わくドキ(黒ギャル)</t>
  </si>
  <si>
    <t>lp03_f</t>
  </si>
  <si>
    <t>臨時増刊ラヴァーズ</t>
  </si>
  <si>
    <t>10月24日(木)</t>
  </si>
  <si>
    <t>ac095</t>
  </si>
  <si>
    <t>雑誌 TOTAL</t>
  </si>
  <si>
    <t>●DVD 広告</t>
  </si>
  <si>
    <t>pw103</t>
  </si>
  <si>
    <t>メディアックス</t>
  </si>
  <si>
    <t>DVD漫画けんじ</t>
  </si>
  <si>
    <t>A4、書店売、3000円</t>
  </si>
  <si>
    <t>lp07</t>
  </si>
  <si>
    <t>しろうと美人妻中出し地下DVD36時間　濃すぎる生姦、中出し</t>
  </si>
  <si>
    <t>DVD貼付け面4C1/2P</t>
  </si>
  <si>
    <t>10月07日(月)</t>
  </si>
  <si>
    <t>pw104</t>
  </si>
  <si>
    <t>pw101</t>
  </si>
  <si>
    <t>インフォメディア</t>
  </si>
  <si>
    <t>A4、書店売、2000円、2万部</t>
  </si>
  <si>
    <t>ナマで欲しくて…乱れ狂う五十路六十路妻!</t>
  </si>
  <si>
    <t>DVD袋裏1C+コンテンツ枠</t>
  </si>
  <si>
    <t>pw102</t>
  </si>
  <si>
    <t>DVD TOTAL</t>
  </si>
  <si>
    <t>●WEB純広広告 広告</t>
  </si>
  <si>
    <t>fh001</t>
  </si>
  <si>
    <t>lp03_a</t>
  </si>
  <si>
    <t>ビッグデザイアー仙台</t>
  </si>
  <si>
    <t>fh002</t>
  </si>
  <si>
    <t>山形夜遊びねっと</t>
  </si>
  <si>
    <t>10/10～</t>
  </si>
  <si>
    <t>fh005</t>
  </si>
  <si>
    <t>fh006</t>
  </si>
  <si>
    <t>fh007</t>
  </si>
  <si>
    <t>fh008</t>
  </si>
  <si>
    <t>fh003</t>
  </si>
  <si>
    <t>実話ネット</t>
  </si>
  <si>
    <t>10/8～</t>
  </si>
  <si>
    <t>WEB純広広告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</si>
</sst>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1.6842857142857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43</v>
      </c>
      <c r="M6" s="79">
        <v>0</v>
      </c>
      <c r="N6" s="79">
        <v>160</v>
      </c>
      <c r="O6" s="88">
        <v>24</v>
      </c>
      <c r="P6" s="89">
        <v>0</v>
      </c>
      <c r="Q6" s="90">
        <f>O6+P6</f>
        <v>24</v>
      </c>
      <c r="R6" s="80">
        <f>IFERROR(Q6/N6,"-")</f>
        <v>0.15</v>
      </c>
      <c r="S6" s="79">
        <v>4</v>
      </c>
      <c r="T6" s="79">
        <v>13</v>
      </c>
      <c r="U6" s="80">
        <f>IFERROR(T6/(Q6),"-")</f>
        <v>0.54166666666667</v>
      </c>
      <c r="V6" s="81">
        <f>IFERROR(K6/SUM(Q6:Q10),"-")</f>
        <v>8536.5853658537</v>
      </c>
      <c r="W6" s="82">
        <v>5</v>
      </c>
      <c r="X6" s="80">
        <f>IF(Q6=0,"-",W6/Q6)</f>
        <v>0.20833333333333</v>
      </c>
      <c r="Y6" s="181">
        <v>490000</v>
      </c>
      <c r="Z6" s="182">
        <f>IFERROR(Y6/Q6,"-")</f>
        <v>20416.666666667</v>
      </c>
      <c r="AA6" s="182">
        <f>IFERROR(Y6/W6,"-")</f>
        <v>98000</v>
      </c>
      <c r="AB6" s="176">
        <f>SUM(Y6:Y10)-SUM(K6:K10)</f>
        <v>479000</v>
      </c>
      <c r="AC6" s="83">
        <f>SUM(Y6:Y10)/SUM(K6:K10)</f>
        <v>1.6842857142857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3</v>
      </c>
      <c r="AO6" s="98">
        <f>IF(Q6=0,"",IF(AN6=0,"",(AN6/Q6)))</f>
        <v>0.125</v>
      </c>
      <c r="AP6" s="97">
        <v>1</v>
      </c>
      <c r="AQ6" s="99">
        <f>IFERROR(AP6/AN6,"-")</f>
        <v>0.33333333333333</v>
      </c>
      <c r="AR6" s="100">
        <v>91000</v>
      </c>
      <c r="AS6" s="101">
        <f>IFERROR(AR6/AN6,"-")</f>
        <v>30333.333333333</v>
      </c>
      <c r="AT6" s="102"/>
      <c r="AU6" s="102"/>
      <c r="AV6" s="102">
        <v>1</v>
      </c>
      <c r="AW6" s="103">
        <v>1</v>
      </c>
      <c r="AX6" s="104">
        <f>IF(Q6=0,"",IF(AW6=0,"",(AW6/Q6)))</f>
        <v>0.041666666666667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9</v>
      </c>
      <c r="BG6" s="110">
        <f>IF(Q6=0,"",IF(BF6=0,"",(BF6/Q6)))</f>
        <v>0.375</v>
      </c>
      <c r="BH6" s="109">
        <v>1</v>
      </c>
      <c r="BI6" s="111">
        <f>IFERROR(BH6/BF6,"-")</f>
        <v>0.11111111111111</v>
      </c>
      <c r="BJ6" s="112">
        <v>85000</v>
      </c>
      <c r="BK6" s="113">
        <f>IFERROR(BJ6/BF6,"-")</f>
        <v>9444.4444444444</v>
      </c>
      <c r="BL6" s="114"/>
      <c r="BM6" s="114"/>
      <c r="BN6" s="114">
        <v>1</v>
      </c>
      <c r="BO6" s="116">
        <v>4</v>
      </c>
      <c r="BP6" s="117">
        <f>IF(Q6=0,"",IF(BO6=0,"",(BO6/Q6)))</f>
        <v>0.16666666666667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5</v>
      </c>
      <c r="BY6" s="124">
        <f>IF(Q6=0,"",IF(BX6=0,"",(BX6/Q6)))</f>
        <v>0.20833333333333</v>
      </c>
      <c r="BZ6" s="125">
        <v>1</v>
      </c>
      <c r="CA6" s="126">
        <f>IFERROR(BZ6/BX6,"-")</f>
        <v>0.2</v>
      </c>
      <c r="CB6" s="127">
        <v>8000</v>
      </c>
      <c r="CC6" s="128">
        <f>IFERROR(CB6/BX6,"-")</f>
        <v>1600</v>
      </c>
      <c r="CD6" s="129"/>
      <c r="CE6" s="129">
        <v>1</v>
      </c>
      <c r="CF6" s="129"/>
      <c r="CG6" s="130">
        <v>2</v>
      </c>
      <c r="CH6" s="131">
        <f>IF(Q6=0,"",IF(CG6=0,"",(CG6/Q6)))</f>
        <v>0.083333333333333</v>
      </c>
      <c r="CI6" s="132">
        <v>2</v>
      </c>
      <c r="CJ6" s="133">
        <f>IFERROR(CI6/CG6,"-")</f>
        <v>1</v>
      </c>
      <c r="CK6" s="134">
        <v>306000</v>
      </c>
      <c r="CL6" s="135">
        <f>IFERROR(CK6/CG6,"-")</f>
        <v>153000</v>
      </c>
      <c r="CM6" s="136"/>
      <c r="CN6" s="136"/>
      <c r="CO6" s="136">
        <v>2</v>
      </c>
      <c r="CP6" s="137">
        <v>5</v>
      </c>
      <c r="CQ6" s="138">
        <v>490000</v>
      </c>
      <c r="CR6" s="138">
        <v>270000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38</v>
      </c>
      <c r="M7" s="79">
        <v>0</v>
      </c>
      <c r="N7" s="79">
        <v>126</v>
      </c>
      <c r="O7" s="88">
        <v>19</v>
      </c>
      <c r="P7" s="89">
        <v>0</v>
      </c>
      <c r="Q7" s="90">
        <f>O7+P7</f>
        <v>19</v>
      </c>
      <c r="R7" s="80">
        <f>IFERROR(Q7/N7,"-")</f>
        <v>0.15079365079365</v>
      </c>
      <c r="S7" s="79">
        <v>0</v>
      </c>
      <c r="T7" s="79">
        <v>8</v>
      </c>
      <c r="U7" s="80">
        <f>IFERROR(T7/(Q7),"-")</f>
        <v>0.42105263157895</v>
      </c>
      <c r="V7" s="81"/>
      <c r="W7" s="82">
        <v>2</v>
      </c>
      <c r="X7" s="80">
        <f>IF(Q7=0,"-",W7/Q7)</f>
        <v>0.10526315789474</v>
      </c>
      <c r="Y7" s="181">
        <v>11000</v>
      </c>
      <c r="Z7" s="182">
        <f>IFERROR(Y7/Q7,"-")</f>
        <v>578.94736842105</v>
      </c>
      <c r="AA7" s="182">
        <f>IFERROR(Y7/W7,"-")</f>
        <v>5500</v>
      </c>
      <c r="AB7" s="176"/>
      <c r="AC7" s="83"/>
      <c r="AD7" s="77"/>
      <c r="AE7" s="91">
        <v>1</v>
      </c>
      <c r="AF7" s="92">
        <f>IF(Q7=0,"",IF(AE7=0,"",(AE7/Q7)))</f>
        <v>0.052631578947368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2</v>
      </c>
      <c r="AO7" s="98">
        <f>IF(Q7=0,"",IF(AN7=0,"",(AN7/Q7)))</f>
        <v>0.10526315789474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2</v>
      </c>
      <c r="AX7" s="104">
        <f>IF(Q7=0,"",IF(AW7=0,"",(AW7/Q7)))</f>
        <v>0.10526315789474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8</v>
      </c>
      <c r="BG7" s="110">
        <f>IF(Q7=0,"",IF(BF7=0,"",(BF7/Q7)))</f>
        <v>0.42105263157895</v>
      </c>
      <c r="BH7" s="109">
        <v>1</v>
      </c>
      <c r="BI7" s="111">
        <f>IFERROR(BH7/BF7,"-")</f>
        <v>0.125</v>
      </c>
      <c r="BJ7" s="112">
        <v>3000</v>
      </c>
      <c r="BK7" s="113">
        <f>IFERROR(BJ7/BF7,"-")</f>
        <v>375</v>
      </c>
      <c r="BL7" s="114">
        <v>1</v>
      </c>
      <c r="BM7" s="114"/>
      <c r="BN7" s="114"/>
      <c r="BO7" s="116">
        <v>4</v>
      </c>
      <c r="BP7" s="117">
        <f>IF(Q7=0,"",IF(BO7=0,"",(BO7/Q7)))</f>
        <v>0.21052631578947</v>
      </c>
      <c r="BQ7" s="118">
        <v>1</v>
      </c>
      <c r="BR7" s="119">
        <f>IFERROR(BQ7/BO7,"-")</f>
        <v>0.25</v>
      </c>
      <c r="BS7" s="120">
        <v>8000</v>
      </c>
      <c r="BT7" s="121">
        <f>IFERROR(BS7/BO7,"-")</f>
        <v>2000</v>
      </c>
      <c r="BU7" s="122"/>
      <c r="BV7" s="122">
        <v>1</v>
      </c>
      <c r="BW7" s="122"/>
      <c r="BX7" s="123">
        <v>2</v>
      </c>
      <c r="BY7" s="124">
        <f>IF(Q7=0,"",IF(BX7=0,"",(BX7/Q7)))</f>
        <v>0.10526315789474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11000</v>
      </c>
      <c r="CR7" s="138">
        <v>8000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6" t="s">
        <v>69</v>
      </c>
      <c r="K8" s="176"/>
      <c r="L8" s="79">
        <v>21</v>
      </c>
      <c r="M8" s="79">
        <v>0</v>
      </c>
      <c r="N8" s="79">
        <v>62</v>
      </c>
      <c r="O8" s="88">
        <v>5</v>
      </c>
      <c r="P8" s="89">
        <v>0</v>
      </c>
      <c r="Q8" s="90">
        <f>O8+P8</f>
        <v>5</v>
      </c>
      <c r="R8" s="80">
        <f>IFERROR(Q8/N8,"-")</f>
        <v>0.080645161290323</v>
      </c>
      <c r="S8" s="79">
        <v>0</v>
      </c>
      <c r="T8" s="79">
        <v>2</v>
      </c>
      <c r="U8" s="80">
        <f>IFERROR(T8/(Q8),"-")</f>
        <v>0.4</v>
      </c>
      <c r="V8" s="81"/>
      <c r="W8" s="82">
        <v>2</v>
      </c>
      <c r="X8" s="80">
        <f>IF(Q8=0,"-",W8/Q8)</f>
        <v>0.4</v>
      </c>
      <c r="Y8" s="181">
        <v>106000</v>
      </c>
      <c r="Z8" s="182">
        <f>IFERROR(Y8/Q8,"-")</f>
        <v>21200</v>
      </c>
      <c r="AA8" s="182">
        <f>IFERROR(Y8/W8,"-")</f>
        <v>53000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0.2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0.2</v>
      </c>
      <c r="BH8" s="109">
        <v>1</v>
      </c>
      <c r="BI8" s="111">
        <f>IFERROR(BH8/BF8,"-")</f>
        <v>1</v>
      </c>
      <c r="BJ8" s="112">
        <v>21000</v>
      </c>
      <c r="BK8" s="113">
        <f>IFERROR(BJ8/BF8,"-")</f>
        <v>21000</v>
      </c>
      <c r="BL8" s="114"/>
      <c r="BM8" s="114"/>
      <c r="BN8" s="114">
        <v>1</v>
      </c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3</v>
      </c>
      <c r="BY8" s="124">
        <f>IF(Q8=0,"",IF(BX8=0,"",(BX8/Q8)))</f>
        <v>0.6</v>
      </c>
      <c r="BZ8" s="125">
        <v>1</v>
      </c>
      <c r="CA8" s="126">
        <f>IFERROR(BZ8/BX8,"-")</f>
        <v>0.33333333333333</v>
      </c>
      <c r="CB8" s="127">
        <v>85000</v>
      </c>
      <c r="CC8" s="128">
        <f>IFERROR(CB8/BX8,"-")</f>
        <v>28333.333333333</v>
      </c>
      <c r="CD8" s="129"/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106000</v>
      </c>
      <c r="CR8" s="138">
        <v>85000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71</v>
      </c>
      <c r="I9" s="87" t="s">
        <v>63</v>
      </c>
      <c r="J9" s="185" t="s">
        <v>64</v>
      </c>
      <c r="K9" s="176"/>
      <c r="L9" s="79">
        <v>8</v>
      </c>
      <c r="M9" s="79">
        <v>0</v>
      </c>
      <c r="N9" s="79">
        <v>39</v>
      </c>
      <c r="O9" s="88">
        <v>4</v>
      </c>
      <c r="P9" s="89">
        <v>0</v>
      </c>
      <c r="Q9" s="90">
        <f>O9+P9</f>
        <v>4</v>
      </c>
      <c r="R9" s="80">
        <f>IFERROR(Q9/N9,"-")</f>
        <v>0.1025641025641</v>
      </c>
      <c r="S9" s="79">
        <v>0</v>
      </c>
      <c r="T9" s="79">
        <v>2</v>
      </c>
      <c r="U9" s="80">
        <f>IFERROR(T9/(Q9),"-")</f>
        <v>0.5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</v>
      </c>
      <c r="BP9" s="117">
        <f>IF(Q9=0,"",IF(BO9=0,"",(BO9/Q9)))</f>
        <v>0.75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73</v>
      </c>
      <c r="G10" s="184" t="s">
        <v>74</v>
      </c>
      <c r="H10" s="87" t="s">
        <v>75</v>
      </c>
      <c r="I10" s="87"/>
      <c r="J10" s="87"/>
      <c r="K10" s="176"/>
      <c r="L10" s="79">
        <v>183</v>
      </c>
      <c r="M10" s="79">
        <v>116</v>
      </c>
      <c r="N10" s="79">
        <v>57</v>
      </c>
      <c r="O10" s="88">
        <v>30</v>
      </c>
      <c r="P10" s="89">
        <v>0</v>
      </c>
      <c r="Q10" s="90">
        <f>O10+P10</f>
        <v>30</v>
      </c>
      <c r="R10" s="80">
        <f>IFERROR(Q10/N10,"-")</f>
        <v>0.52631578947368</v>
      </c>
      <c r="S10" s="79">
        <v>2</v>
      </c>
      <c r="T10" s="79">
        <v>9</v>
      </c>
      <c r="U10" s="80">
        <f>IFERROR(T10/(Q10),"-")</f>
        <v>0.3</v>
      </c>
      <c r="V10" s="81"/>
      <c r="W10" s="82">
        <v>9</v>
      </c>
      <c r="X10" s="80">
        <f>IF(Q10=0,"-",W10/Q10)</f>
        <v>0.3</v>
      </c>
      <c r="Y10" s="181">
        <v>572000</v>
      </c>
      <c r="Z10" s="182">
        <f>IFERROR(Y10/Q10,"-")</f>
        <v>19066.666666667</v>
      </c>
      <c r="AA10" s="182">
        <f>IFERROR(Y10/W10,"-")</f>
        <v>63555.555555556</v>
      </c>
      <c r="AB10" s="176"/>
      <c r="AC10" s="83"/>
      <c r="AD10" s="77"/>
      <c r="AE10" s="91">
        <v>2</v>
      </c>
      <c r="AF10" s="92">
        <f>IF(Q10=0,"",IF(AE10=0,"",(AE10/Q10)))</f>
        <v>0.066666666666667</v>
      </c>
      <c r="AG10" s="91">
        <v>1</v>
      </c>
      <c r="AH10" s="93">
        <f>IFERROR(AG10/AE10,"-")</f>
        <v>0.5</v>
      </c>
      <c r="AI10" s="94">
        <v>5000</v>
      </c>
      <c r="AJ10" s="95">
        <f>IFERROR(AI10/AE10,"-")</f>
        <v>2500</v>
      </c>
      <c r="AK10" s="96">
        <v>1</v>
      </c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9</v>
      </c>
      <c r="BG10" s="110">
        <f>IF(Q10=0,"",IF(BF10=0,"",(BF10/Q10)))</f>
        <v>0.3</v>
      </c>
      <c r="BH10" s="109">
        <v>2</v>
      </c>
      <c r="BI10" s="111">
        <f>IFERROR(BH10/BF10,"-")</f>
        <v>0.22222222222222</v>
      </c>
      <c r="BJ10" s="112">
        <v>9000</v>
      </c>
      <c r="BK10" s="113">
        <f>IFERROR(BJ10/BF10,"-")</f>
        <v>1000</v>
      </c>
      <c r="BL10" s="114">
        <v>1</v>
      </c>
      <c r="BM10" s="114">
        <v>1</v>
      </c>
      <c r="BN10" s="114"/>
      <c r="BO10" s="116">
        <v>10</v>
      </c>
      <c r="BP10" s="117">
        <f>IF(Q10=0,"",IF(BO10=0,"",(BO10/Q10)))</f>
        <v>0.33333333333333</v>
      </c>
      <c r="BQ10" s="118">
        <v>1</v>
      </c>
      <c r="BR10" s="119">
        <f>IFERROR(BQ10/BO10,"-")</f>
        <v>0.1</v>
      </c>
      <c r="BS10" s="120">
        <v>21000</v>
      </c>
      <c r="BT10" s="121">
        <f>IFERROR(BS10/BO10,"-")</f>
        <v>2100</v>
      </c>
      <c r="BU10" s="122"/>
      <c r="BV10" s="122"/>
      <c r="BW10" s="122">
        <v>1</v>
      </c>
      <c r="BX10" s="123">
        <v>9</v>
      </c>
      <c r="BY10" s="124">
        <f>IF(Q10=0,"",IF(BX10=0,"",(BX10/Q10)))</f>
        <v>0.3</v>
      </c>
      <c r="BZ10" s="125">
        <v>5</v>
      </c>
      <c r="CA10" s="126">
        <f>IFERROR(BZ10/BX10,"-")</f>
        <v>0.55555555555556</v>
      </c>
      <c r="CB10" s="127">
        <v>537000</v>
      </c>
      <c r="CC10" s="128">
        <f>IFERROR(CB10/BX10,"-")</f>
        <v>59666.666666667</v>
      </c>
      <c r="CD10" s="129">
        <v>1</v>
      </c>
      <c r="CE10" s="129"/>
      <c r="CF10" s="129">
        <v>4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9</v>
      </c>
      <c r="CQ10" s="138">
        <v>572000</v>
      </c>
      <c r="CR10" s="138">
        <v>338000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0.24035087719298</v>
      </c>
      <c r="B11" s="184" t="s">
        <v>76</v>
      </c>
      <c r="C11" s="184" t="s">
        <v>58</v>
      </c>
      <c r="D11" s="184"/>
      <c r="E11" s="184" t="s">
        <v>77</v>
      </c>
      <c r="F11" s="184" t="s">
        <v>60</v>
      </c>
      <c r="G11" s="184" t="s">
        <v>61</v>
      </c>
      <c r="H11" s="87" t="s">
        <v>78</v>
      </c>
      <c r="I11" s="87" t="s">
        <v>63</v>
      </c>
      <c r="J11" s="186" t="s">
        <v>79</v>
      </c>
      <c r="K11" s="176">
        <v>570000</v>
      </c>
      <c r="L11" s="79">
        <v>25</v>
      </c>
      <c r="M11" s="79">
        <v>0</v>
      </c>
      <c r="N11" s="79">
        <v>99</v>
      </c>
      <c r="O11" s="88">
        <v>8</v>
      </c>
      <c r="P11" s="89">
        <v>0</v>
      </c>
      <c r="Q11" s="90">
        <f>O11+P11</f>
        <v>8</v>
      </c>
      <c r="R11" s="80">
        <f>IFERROR(Q11/N11,"-")</f>
        <v>0.080808080808081</v>
      </c>
      <c r="S11" s="79">
        <v>0</v>
      </c>
      <c r="T11" s="79">
        <v>2</v>
      </c>
      <c r="U11" s="80">
        <f>IFERROR(T11/(Q11),"-")</f>
        <v>0.25</v>
      </c>
      <c r="V11" s="81">
        <f>IFERROR(K11/SUM(Q11:Q16),"-")</f>
        <v>23750</v>
      </c>
      <c r="W11" s="82">
        <v>1</v>
      </c>
      <c r="X11" s="80">
        <f>IF(Q11=0,"-",W11/Q11)</f>
        <v>0.125</v>
      </c>
      <c r="Y11" s="181">
        <v>8000</v>
      </c>
      <c r="Z11" s="182">
        <f>IFERROR(Y11/Q11,"-")</f>
        <v>1000</v>
      </c>
      <c r="AA11" s="182">
        <f>IFERROR(Y11/W11,"-")</f>
        <v>8000</v>
      </c>
      <c r="AB11" s="176">
        <f>SUM(Y11:Y16)-SUM(K11:K16)</f>
        <v>-433000</v>
      </c>
      <c r="AC11" s="83">
        <f>SUM(Y11:Y16)/SUM(K11:K16)</f>
        <v>0.24035087719298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0.125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1</v>
      </c>
      <c r="AX11" s="104">
        <f>IF(Q11=0,"",IF(AW11=0,"",(AW11/Q11)))</f>
        <v>0.125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2</v>
      </c>
      <c r="BG11" s="110">
        <f>IF(Q11=0,"",IF(BF11=0,"",(BF11/Q11)))</f>
        <v>0.25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3</v>
      </c>
      <c r="BP11" s="117">
        <f>IF(Q11=0,"",IF(BO11=0,"",(BO11/Q11)))</f>
        <v>0.375</v>
      </c>
      <c r="BQ11" s="118">
        <v>1</v>
      </c>
      <c r="BR11" s="119">
        <f>IFERROR(BQ11/BO11,"-")</f>
        <v>0.33333333333333</v>
      </c>
      <c r="BS11" s="120">
        <v>8000</v>
      </c>
      <c r="BT11" s="121">
        <f>IFERROR(BS11/BO11,"-")</f>
        <v>2666.6666666667</v>
      </c>
      <c r="BU11" s="122"/>
      <c r="BV11" s="122">
        <v>1</v>
      </c>
      <c r="BW11" s="122"/>
      <c r="BX11" s="123">
        <v>1</v>
      </c>
      <c r="BY11" s="124">
        <f>IF(Q11=0,"",IF(BX11=0,"",(BX11/Q11)))</f>
        <v>0.125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8000</v>
      </c>
      <c r="CR11" s="138">
        <v>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80</v>
      </c>
      <c r="C12" s="184" t="s">
        <v>58</v>
      </c>
      <c r="D12" s="184"/>
      <c r="E12" s="184" t="s">
        <v>77</v>
      </c>
      <c r="F12" s="184" t="s">
        <v>60</v>
      </c>
      <c r="G12" s="184" t="s">
        <v>74</v>
      </c>
      <c r="H12" s="87"/>
      <c r="I12" s="87"/>
      <c r="J12" s="87"/>
      <c r="K12" s="176"/>
      <c r="L12" s="79">
        <v>60</v>
      </c>
      <c r="M12" s="79">
        <v>40</v>
      </c>
      <c r="N12" s="79">
        <v>8</v>
      </c>
      <c r="O12" s="88">
        <v>8</v>
      </c>
      <c r="P12" s="89">
        <v>0</v>
      </c>
      <c r="Q12" s="90">
        <f>O12+P12</f>
        <v>8</v>
      </c>
      <c r="R12" s="80">
        <f>IFERROR(Q12/N12,"-")</f>
        <v>1</v>
      </c>
      <c r="S12" s="79">
        <v>2</v>
      </c>
      <c r="T12" s="79">
        <v>3</v>
      </c>
      <c r="U12" s="80">
        <f>IFERROR(T12/(Q12),"-")</f>
        <v>0.375</v>
      </c>
      <c r="V12" s="81"/>
      <c r="W12" s="82">
        <v>3</v>
      </c>
      <c r="X12" s="80">
        <f>IF(Q12=0,"-",W12/Q12)</f>
        <v>0.375</v>
      </c>
      <c r="Y12" s="181">
        <v>67000</v>
      </c>
      <c r="Z12" s="182">
        <f>IFERROR(Y12/Q12,"-")</f>
        <v>8375</v>
      </c>
      <c r="AA12" s="182">
        <f>IFERROR(Y12/W12,"-")</f>
        <v>22333.333333333</v>
      </c>
      <c r="AB12" s="176"/>
      <c r="AC12" s="83"/>
      <c r="AD12" s="77"/>
      <c r="AE12" s="91">
        <v>1</v>
      </c>
      <c r="AF12" s="92">
        <f>IF(Q12=0,"",IF(AE12=0,"",(AE12/Q12)))</f>
        <v>0.125</v>
      </c>
      <c r="AG12" s="91"/>
      <c r="AH12" s="93">
        <f>IFERROR(AG12/AE12,"-")</f>
        <v>0</v>
      </c>
      <c r="AI12" s="94"/>
      <c r="AJ12" s="95">
        <f>IFERROR(AI12/AE12,"-")</f>
        <v>0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0.125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4</v>
      </c>
      <c r="BP12" s="117">
        <f>IF(Q12=0,"",IF(BO12=0,"",(BO12/Q12)))</f>
        <v>0.5</v>
      </c>
      <c r="BQ12" s="118">
        <v>2</v>
      </c>
      <c r="BR12" s="119">
        <f>IFERROR(BQ12/BO12,"-")</f>
        <v>0.5</v>
      </c>
      <c r="BS12" s="120">
        <v>40000</v>
      </c>
      <c r="BT12" s="121">
        <f>IFERROR(BS12/BO12,"-")</f>
        <v>10000</v>
      </c>
      <c r="BU12" s="122">
        <v>1</v>
      </c>
      <c r="BV12" s="122"/>
      <c r="BW12" s="122">
        <v>1</v>
      </c>
      <c r="BX12" s="123">
        <v>2</v>
      </c>
      <c r="BY12" s="124">
        <f>IF(Q12=0,"",IF(BX12=0,"",(BX12/Q12)))</f>
        <v>0.25</v>
      </c>
      <c r="BZ12" s="125">
        <v>1</v>
      </c>
      <c r="CA12" s="126">
        <f>IFERROR(BZ12/BX12,"-")</f>
        <v>0.5</v>
      </c>
      <c r="CB12" s="127">
        <v>27000</v>
      </c>
      <c r="CC12" s="128">
        <f>IFERROR(CB12/BX12,"-")</f>
        <v>13500</v>
      </c>
      <c r="CD12" s="129"/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3</v>
      </c>
      <c r="CQ12" s="138">
        <v>67000</v>
      </c>
      <c r="CR12" s="138">
        <v>30000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81</v>
      </c>
      <c r="C13" s="184" t="s">
        <v>58</v>
      </c>
      <c r="D13" s="184"/>
      <c r="E13" s="184" t="s">
        <v>77</v>
      </c>
      <c r="F13" s="184" t="s">
        <v>60</v>
      </c>
      <c r="G13" s="184" t="s">
        <v>61</v>
      </c>
      <c r="H13" s="87" t="s">
        <v>82</v>
      </c>
      <c r="I13" s="87" t="s">
        <v>83</v>
      </c>
      <c r="J13" s="87" t="s">
        <v>84</v>
      </c>
      <c r="K13" s="176"/>
      <c r="L13" s="79">
        <v>5</v>
      </c>
      <c r="M13" s="79">
        <v>0</v>
      </c>
      <c r="N13" s="79">
        <v>38</v>
      </c>
      <c r="O13" s="88">
        <v>0</v>
      </c>
      <c r="P13" s="89">
        <v>0</v>
      </c>
      <c r="Q13" s="90">
        <f>O13+P13</f>
        <v>0</v>
      </c>
      <c r="R13" s="80">
        <f>IFERROR(Q13/N13,"-")</f>
        <v>0</v>
      </c>
      <c r="S13" s="79">
        <v>0</v>
      </c>
      <c r="T13" s="79">
        <v>0</v>
      </c>
      <c r="U13" s="80" t="str">
        <f>IFERROR(T13/(Q13),"-")</f>
        <v>-</v>
      </c>
      <c r="V13" s="81"/>
      <c r="W13" s="82">
        <v>0</v>
      </c>
      <c r="X13" s="80" t="str">
        <f>IF(Q13=0,"-",W13/Q13)</f>
        <v>-</v>
      </c>
      <c r="Y13" s="181">
        <v>0</v>
      </c>
      <c r="Z13" s="182" t="str">
        <f>IFERROR(Y13/Q13,"-")</f>
        <v>-</v>
      </c>
      <c r="AA13" s="182" t="str">
        <f>IFERROR(Y13/W13,"-")</f>
        <v>-</v>
      </c>
      <c r="AB13" s="176"/>
      <c r="AC13" s="83"/>
      <c r="AD13" s="77"/>
      <c r="AE13" s="91"/>
      <c r="AF13" s="92" t="str">
        <f>IF(Q13=0,"",IF(AE13=0,"",(AE13/Q13)))</f>
        <v/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 t="str">
        <f>IF(Q13=0,"",IF(AN13=0,"",(AN13/Q13)))</f>
        <v/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 t="str">
        <f>IF(Q13=0,"",IF(AW13=0,"",(AW13/Q13)))</f>
        <v/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 t="str">
        <f>IF(Q13=0,"",IF(BF13=0,"",(BF13/Q13)))</f>
        <v/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 t="str">
        <f>IF(Q13=0,"",IF(BO13=0,"",(BO13/Q13)))</f>
        <v/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 t="str">
        <f>IF(Q13=0,"",IF(BX13=0,"",(BX13/Q13)))</f>
        <v/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 t="str">
        <f>IF(Q13=0,"",IF(CG13=0,"",(CG13/Q13)))</f>
        <v/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85</v>
      </c>
      <c r="C14" s="184" t="s">
        <v>58</v>
      </c>
      <c r="D14" s="184"/>
      <c r="E14" s="184" t="s">
        <v>77</v>
      </c>
      <c r="F14" s="184" t="s">
        <v>60</v>
      </c>
      <c r="G14" s="184" t="s">
        <v>74</v>
      </c>
      <c r="H14" s="87"/>
      <c r="I14" s="87"/>
      <c r="J14" s="87"/>
      <c r="K14" s="176"/>
      <c r="L14" s="79">
        <v>23</v>
      </c>
      <c r="M14" s="79">
        <v>19</v>
      </c>
      <c r="N14" s="79">
        <v>13</v>
      </c>
      <c r="O14" s="88">
        <v>4</v>
      </c>
      <c r="P14" s="89">
        <v>0</v>
      </c>
      <c r="Q14" s="90">
        <f>O14+P14</f>
        <v>4</v>
      </c>
      <c r="R14" s="80">
        <f>IFERROR(Q14/N14,"-")</f>
        <v>0.30769230769231</v>
      </c>
      <c r="S14" s="79">
        <v>0</v>
      </c>
      <c r="T14" s="79">
        <v>2</v>
      </c>
      <c r="U14" s="80">
        <f>IFERROR(T14/(Q14),"-")</f>
        <v>0.5</v>
      </c>
      <c r="V14" s="81"/>
      <c r="W14" s="82">
        <v>1</v>
      </c>
      <c r="X14" s="80">
        <f>IF(Q14=0,"-",W14/Q14)</f>
        <v>0.25</v>
      </c>
      <c r="Y14" s="181">
        <v>18000</v>
      </c>
      <c r="Z14" s="182">
        <f>IFERROR(Y14/Q14,"-")</f>
        <v>4500</v>
      </c>
      <c r="AA14" s="182">
        <f>IFERROR(Y14/W14,"-")</f>
        <v>18000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>
        <v>3</v>
      </c>
      <c r="BY14" s="124">
        <f>IF(Q14=0,"",IF(BX14=0,"",(BX14/Q14)))</f>
        <v>0.75</v>
      </c>
      <c r="BZ14" s="125">
        <v>1</v>
      </c>
      <c r="CA14" s="126">
        <f>IFERROR(BZ14/BX14,"-")</f>
        <v>0.33333333333333</v>
      </c>
      <c r="CB14" s="127">
        <v>18000</v>
      </c>
      <c r="CC14" s="128">
        <f>IFERROR(CB14/BX14,"-")</f>
        <v>6000</v>
      </c>
      <c r="CD14" s="129"/>
      <c r="CE14" s="129"/>
      <c r="CF14" s="129">
        <v>1</v>
      </c>
      <c r="CG14" s="130">
        <v>1</v>
      </c>
      <c r="CH14" s="131">
        <f>IF(Q14=0,"",IF(CG14=0,"",(CG14/Q14)))</f>
        <v>0.25</v>
      </c>
      <c r="CI14" s="132"/>
      <c r="CJ14" s="133">
        <f>IFERROR(CI14/CG14,"-")</f>
        <v>0</v>
      </c>
      <c r="CK14" s="134"/>
      <c r="CL14" s="135">
        <f>IFERROR(CK14/CG14,"-")</f>
        <v>0</v>
      </c>
      <c r="CM14" s="136"/>
      <c r="CN14" s="136"/>
      <c r="CO14" s="136"/>
      <c r="CP14" s="137">
        <v>1</v>
      </c>
      <c r="CQ14" s="138">
        <v>18000</v>
      </c>
      <c r="CR14" s="138">
        <v>18000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86</v>
      </c>
      <c r="C15" s="184" t="s">
        <v>58</v>
      </c>
      <c r="D15" s="184"/>
      <c r="E15" s="184" t="s">
        <v>87</v>
      </c>
      <c r="F15" s="184" t="s">
        <v>88</v>
      </c>
      <c r="G15" s="184" t="s">
        <v>61</v>
      </c>
      <c r="H15" s="87" t="s">
        <v>82</v>
      </c>
      <c r="I15" s="87" t="s">
        <v>83</v>
      </c>
      <c r="J15" s="87" t="s">
        <v>89</v>
      </c>
      <c r="K15" s="176"/>
      <c r="L15" s="79">
        <v>4</v>
      </c>
      <c r="M15" s="79">
        <v>0</v>
      </c>
      <c r="N15" s="79">
        <v>23</v>
      </c>
      <c r="O15" s="88">
        <v>1</v>
      </c>
      <c r="P15" s="89">
        <v>0</v>
      </c>
      <c r="Q15" s="90">
        <f>O15+P15</f>
        <v>1</v>
      </c>
      <c r="R15" s="80">
        <f>IFERROR(Q15/N15,"-")</f>
        <v>0.043478260869565</v>
      </c>
      <c r="S15" s="79">
        <v>1</v>
      </c>
      <c r="T15" s="79">
        <v>0</v>
      </c>
      <c r="U15" s="80">
        <f>IFERROR(T15/(Q15),"-")</f>
        <v>0</v>
      </c>
      <c r="V15" s="81"/>
      <c r="W15" s="82">
        <v>1</v>
      </c>
      <c r="X15" s="80">
        <f>IF(Q15=0,"-",W15/Q15)</f>
        <v>1</v>
      </c>
      <c r="Y15" s="181">
        <v>7000</v>
      </c>
      <c r="Z15" s="182">
        <f>IFERROR(Y15/Q15,"-")</f>
        <v>7000</v>
      </c>
      <c r="AA15" s="182">
        <f>IFERROR(Y15/W15,"-")</f>
        <v>7000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1</v>
      </c>
      <c r="BH15" s="109">
        <v>1</v>
      </c>
      <c r="BI15" s="111">
        <f>IFERROR(BH15/BF15,"-")</f>
        <v>1</v>
      </c>
      <c r="BJ15" s="112">
        <v>7000</v>
      </c>
      <c r="BK15" s="113">
        <f>IFERROR(BJ15/BF15,"-")</f>
        <v>7000</v>
      </c>
      <c r="BL15" s="114"/>
      <c r="BM15" s="114"/>
      <c r="BN15" s="114">
        <v>1</v>
      </c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7000</v>
      </c>
      <c r="CR15" s="138">
        <v>7000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90</v>
      </c>
      <c r="C16" s="184" t="s">
        <v>58</v>
      </c>
      <c r="D16" s="184"/>
      <c r="E16" s="184" t="s">
        <v>87</v>
      </c>
      <c r="F16" s="184" t="s">
        <v>88</v>
      </c>
      <c r="G16" s="184" t="s">
        <v>74</v>
      </c>
      <c r="H16" s="87"/>
      <c r="I16" s="87"/>
      <c r="J16" s="87"/>
      <c r="K16" s="176"/>
      <c r="L16" s="79">
        <v>46</v>
      </c>
      <c r="M16" s="79">
        <v>20</v>
      </c>
      <c r="N16" s="79">
        <v>6</v>
      </c>
      <c r="O16" s="88">
        <v>3</v>
      </c>
      <c r="P16" s="89">
        <v>0</v>
      </c>
      <c r="Q16" s="90">
        <f>O16+P16</f>
        <v>3</v>
      </c>
      <c r="R16" s="80">
        <f>IFERROR(Q16/N16,"-")</f>
        <v>0.5</v>
      </c>
      <c r="S16" s="79">
        <v>0</v>
      </c>
      <c r="T16" s="79">
        <v>1</v>
      </c>
      <c r="U16" s="80">
        <f>IFERROR(T16/(Q16),"-")</f>
        <v>0.33333333333333</v>
      </c>
      <c r="V16" s="81"/>
      <c r="W16" s="82">
        <v>2</v>
      </c>
      <c r="X16" s="80">
        <f>IF(Q16=0,"-",W16/Q16)</f>
        <v>0.66666666666667</v>
      </c>
      <c r="Y16" s="181">
        <v>37000</v>
      </c>
      <c r="Z16" s="182">
        <f>IFERROR(Y16/Q16,"-")</f>
        <v>12333.333333333</v>
      </c>
      <c r="AA16" s="182">
        <f>IFERROR(Y16/W16,"-")</f>
        <v>18500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0.33333333333333</v>
      </c>
      <c r="BQ16" s="118">
        <v>1</v>
      </c>
      <c r="BR16" s="119">
        <f>IFERROR(BQ16/BO16,"-")</f>
        <v>1</v>
      </c>
      <c r="BS16" s="120">
        <v>25000</v>
      </c>
      <c r="BT16" s="121">
        <f>IFERROR(BS16/BO16,"-")</f>
        <v>25000</v>
      </c>
      <c r="BU16" s="122"/>
      <c r="BV16" s="122"/>
      <c r="BW16" s="122">
        <v>1</v>
      </c>
      <c r="BX16" s="123">
        <v>2</v>
      </c>
      <c r="BY16" s="124">
        <f>IF(Q16=0,"",IF(BX16=0,"",(BX16/Q16)))</f>
        <v>0.66666666666667</v>
      </c>
      <c r="BZ16" s="125">
        <v>1</v>
      </c>
      <c r="CA16" s="126">
        <f>IFERROR(BZ16/BX16,"-")</f>
        <v>0.5</v>
      </c>
      <c r="CB16" s="127">
        <v>12000</v>
      </c>
      <c r="CC16" s="128">
        <f>IFERROR(CB16/BX16,"-")</f>
        <v>6000</v>
      </c>
      <c r="CD16" s="129"/>
      <c r="CE16" s="129"/>
      <c r="CF16" s="129">
        <v>1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37000</v>
      </c>
      <c r="CR16" s="138">
        <v>25000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0.025</v>
      </c>
      <c r="B17" s="184" t="s">
        <v>91</v>
      </c>
      <c r="C17" s="184" t="s">
        <v>58</v>
      </c>
      <c r="D17" s="184"/>
      <c r="E17" s="184" t="s">
        <v>92</v>
      </c>
      <c r="F17" s="184" t="s">
        <v>60</v>
      </c>
      <c r="G17" s="184" t="s">
        <v>61</v>
      </c>
      <c r="H17" s="87" t="s">
        <v>93</v>
      </c>
      <c r="I17" s="87" t="s">
        <v>94</v>
      </c>
      <c r="J17" s="186" t="s">
        <v>95</v>
      </c>
      <c r="K17" s="176">
        <v>320000</v>
      </c>
      <c r="L17" s="79">
        <v>18</v>
      </c>
      <c r="M17" s="79">
        <v>0</v>
      </c>
      <c r="N17" s="79">
        <v>75</v>
      </c>
      <c r="O17" s="88">
        <v>10</v>
      </c>
      <c r="P17" s="89">
        <v>0</v>
      </c>
      <c r="Q17" s="90">
        <f>O17+P17</f>
        <v>10</v>
      </c>
      <c r="R17" s="80">
        <f>IFERROR(Q17/N17,"-")</f>
        <v>0.13333333333333</v>
      </c>
      <c r="S17" s="79">
        <v>1</v>
      </c>
      <c r="T17" s="79">
        <v>3</v>
      </c>
      <c r="U17" s="80">
        <f>IFERROR(T17/(Q17),"-")</f>
        <v>0.3</v>
      </c>
      <c r="V17" s="81">
        <f>IFERROR(K17/SUM(Q17:Q18),"-")</f>
        <v>18823.529411765</v>
      </c>
      <c r="W17" s="82">
        <v>2</v>
      </c>
      <c r="X17" s="80">
        <f>IF(Q17=0,"-",W17/Q17)</f>
        <v>0.2</v>
      </c>
      <c r="Y17" s="181">
        <v>8000</v>
      </c>
      <c r="Z17" s="182">
        <f>IFERROR(Y17/Q17,"-")</f>
        <v>800</v>
      </c>
      <c r="AA17" s="182">
        <f>IFERROR(Y17/W17,"-")</f>
        <v>4000</v>
      </c>
      <c r="AB17" s="176">
        <f>SUM(Y17:Y18)-SUM(K17:K18)</f>
        <v>-312000</v>
      </c>
      <c r="AC17" s="83">
        <f>SUM(Y17:Y18)/SUM(K17:K18)</f>
        <v>0.025</v>
      </c>
      <c r="AD17" s="77"/>
      <c r="AE17" s="91">
        <v>1</v>
      </c>
      <c r="AF17" s="92">
        <f>IF(Q17=0,"",IF(AE17=0,"",(AE17/Q17)))</f>
        <v>0.1</v>
      </c>
      <c r="AG17" s="91"/>
      <c r="AH17" s="93">
        <f>IFERROR(AG17/AE17,"-")</f>
        <v>0</v>
      </c>
      <c r="AI17" s="94"/>
      <c r="AJ17" s="95">
        <f>IFERROR(AI17/AE17,"-")</f>
        <v>0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2</v>
      </c>
      <c r="AX17" s="104">
        <f>IF(Q17=0,"",IF(AW17=0,"",(AW17/Q17)))</f>
        <v>0.2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3</v>
      </c>
      <c r="BG17" s="110">
        <f>IF(Q17=0,"",IF(BF17=0,"",(BF17/Q17)))</f>
        <v>0.3</v>
      </c>
      <c r="BH17" s="109">
        <v>2</v>
      </c>
      <c r="BI17" s="111">
        <f>IFERROR(BH17/BF17,"-")</f>
        <v>0.66666666666667</v>
      </c>
      <c r="BJ17" s="112">
        <v>8000</v>
      </c>
      <c r="BK17" s="113">
        <f>IFERROR(BJ17/BF17,"-")</f>
        <v>2666.6666666667</v>
      </c>
      <c r="BL17" s="114">
        <v>1</v>
      </c>
      <c r="BM17" s="114">
        <v>1</v>
      </c>
      <c r="BN17" s="114"/>
      <c r="BO17" s="116">
        <v>3</v>
      </c>
      <c r="BP17" s="117">
        <f>IF(Q17=0,"",IF(BO17=0,"",(BO17/Q17)))</f>
        <v>0.3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1</v>
      </c>
      <c r="BY17" s="124">
        <f>IF(Q17=0,"",IF(BX17=0,"",(BX17/Q17)))</f>
        <v>0.1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8000</v>
      </c>
      <c r="CR17" s="138">
        <v>6000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96</v>
      </c>
      <c r="C18" s="184" t="s">
        <v>58</v>
      </c>
      <c r="D18" s="184"/>
      <c r="E18" s="184" t="s">
        <v>92</v>
      </c>
      <c r="F18" s="184" t="s">
        <v>60</v>
      </c>
      <c r="G18" s="184" t="s">
        <v>74</v>
      </c>
      <c r="H18" s="87"/>
      <c r="I18" s="87"/>
      <c r="J18" s="87"/>
      <c r="K18" s="176"/>
      <c r="L18" s="79">
        <v>67</v>
      </c>
      <c r="M18" s="79">
        <v>29</v>
      </c>
      <c r="N18" s="79">
        <v>7</v>
      </c>
      <c r="O18" s="88">
        <v>7</v>
      </c>
      <c r="P18" s="89">
        <v>0</v>
      </c>
      <c r="Q18" s="90">
        <f>O18+P18</f>
        <v>7</v>
      </c>
      <c r="R18" s="80">
        <f>IFERROR(Q18/N18,"-")</f>
        <v>1</v>
      </c>
      <c r="S18" s="79">
        <v>0</v>
      </c>
      <c r="T18" s="79">
        <v>2</v>
      </c>
      <c r="U18" s="80">
        <f>IFERROR(T18/(Q18),"-")</f>
        <v>0.28571428571429</v>
      </c>
      <c r="V18" s="81"/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1</v>
      </c>
      <c r="AX18" s="104">
        <f>IF(Q18=0,"",IF(AW18=0,"",(AW18/Q18)))</f>
        <v>0.14285714285714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3</v>
      </c>
      <c r="BG18" s="110">
        <f>IF(Q18=0,"",IF(BF18=0,"",(BF18/Q18)))</f>
        <v>0.42857142857143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2</v>
      </c>
      <c r="BP18" s="117">
        <f>IF(Q18=0,"",IF(BO18=0,"",(BO18/Q18)))</f>
        <v>0.28571428571429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>
        <v>1</v>
      </c>
      <c r="CH18" s="131">
        <f>IF(Q18=0,"",IF(CG18=0,"",(CG18/Q18)))</f>
        <v>0.14285714285714</v>
      </c>
      <c r="CI18" s="132"/>
      <c r="CJ18" s="133">
        <f>IFERROR(CI18/CG18,"-")</f>
        <v>0</v>
      </c>
      <c r="CK18" s="134"/>
      <c r="CL18" s="135">
        <f>IFERROR(CK18/CG18,"-")</f>
        <v>0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</v>
      </c>
      <c r="B19" s="184" t="s">
        <v>97</v>
      </c>
      <c r="C19" s="184" t="s">
        <v>58</v>
      </c>
      <c r="D19" s="184"/>
      <c r="E19" s="184" t="s">
        <v>74</v>
      </c>
      <c r="F19" s="184" t="s">
        <v>98</v>
      </c>
      <c r="G19" s="184" t="s">
        <v>61</v>
      </c>
      <c r="H19" s="87" t="s">
        <v>99</v>
      </c>
      <c r="I19" s="87" t="s">
        <v>100</v>
      </c>
      <c r="J19" s="87" t="s">
        <v>101</v>
      </c>
      <c r="K19" s="176">
        <v>150000</v>
      </c>
      <c r="L19" s="79">
        <v>4</v>
      </c>
      <c r="M19" s="79">
        <v>0</v>
      </c>
      <c r="N19" s="79">
        <v>9</v>
      </c>
      <c r="O19" s="88">
        <v>1</v>
      </c>
      <c r="P19" s="89">
        <v>0</v>
      </c>
      <c r="Q19" s="90">
        <f>O19+P19</f>
        <v>1</v>
      </c>
      <c r="R19" s="80">
        <f>IFERROR(Q19/N19,"-")</f>
        <v>0.11111111111111</v>
      </c>
      <c r="S19" s="79">
        <v>0</v>
      </c>
      <c r="T19" s="79">
        <v>0</v>
      </c>
      <c r="U19" s="80">
        <f>IFERROR(T19/(Q19),"-")</f>
        <v>0</v>
      </c>
      <c r="V19" s="81">
        <f>IFERROR(K19/SUM(Q19:Q22),"-")</f>
        <v>21428.571428571</v>
      </c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>
        <f>SUM(Y19:Y22)-SUM(K19:K22)</f>
        <v>-150000</v>
      </c>
      <c r="AC19" s="83">
        <f>SUM(Y19:Y22)/SUM(K19:K22)</f>
        <v>0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1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102</v>
      </c>
      <c r="C20" s="184" t="s">
        <v>58</v>
      </c>
      <c r="D20" s="184"/>
      <c r="E20" s="184" t="s">
        <v>74</v>
      </c>
      <c r="F20" s="184" t="s">
        <v>103</v>
      </c>
      <c r="G20" s="184" t="s">
        <v>61</v>
      </c>
      <c r="H20" s="87"/>
      <c r="I20" s="87" t="s">
        <v>100</v>
      </c>
      <c r="J20" s="87"/>
      <c r="K20" s="176"/>
      <c r="L20" s="79">
        <v>5</v>
      </c>
      <c r="M20" s="79">
        <v>0</v>
      </c>
      <c r="N20" s="79">
        <v>8</v>
      </c>
      <c r="O20" s="88">
        <v>1</v>
      </c>
      <c r="P20" s="89">
        <v>0</v>
      </c>
      <c r="Q20" s="90">
        <f>O20+P20</f>
        <v>1</v>
      </c>
      <c r="R20" s="80">
        <f>IFERROR(Q20/N20,"-")</f>
        <v>0.125</v>
      </c>
      <c r="S20" s="79">
        <v>0</v>
      </c>
      <c r="T20" s="79">
        <v>1</v>
      </c>
      <c r="U20" s="80">
        <f>IFERROR(T20/(Q20),"-")</f>
        <v>1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1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104</v>
      </c>
      <c r="C21" s="184" t="s">
        <v>58</v>
      </c>
      <c r="D21" s="184"/>
      <c r="E21" s="184" t="s">
        <v>74</v>
      </c>
      <c r="F21" s="184" t="s">
        <v>105</v>
      </c>
      <c r="G21" s="184" t="s">
        <v>61</v>
      </c>
      <c r="H21" s="87"/>
      <c r="I21" s="87" t="s">
        <v>100</v>
      </c>
      <c r="J21" s="87"/>
      <c r="K21" s="176"/>
      <c r="L21" s="79">
        <v>3</v>
      </c>
      <c r="M21" s="79">
        <v>0</v>
      </c>
      <c r="N21" s="79">
        <v>10</v>
      </c>
      <c r="O21" s="88">
        <v>1</v>
      </c>
      <c r="P21" s="89">
        <v>0</v>
      </c>
      <c r="Q21" s="90">
        <f>O21+P21</f>
        <v>1</v>
      </c>
      <c r="R21" s="80">
        <f>IFERROR(Q21/N21,"-")</f>
        <v>0.1</v>
      </c>
      <c r="S21" s="79">
        <v>0</v>
      </c>
      <c r="T21" s="79">
        <v>1</v>
      </c>
      <c r="U21" s="80">
        <f>IFERROR(T21/(Q21),"-")</f>
        <v>1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</v>
      </c>
      <c r="BP21" s="117">
        <f>IF(Q21=0,"",IF(BO21=0,"",(BO21/Q21)))</f>
        <v>1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106</v>
      </c>
      <c r="C22" s="184" t="s">
        <v>58</v>
      </c>
      <c r="D22" s="184"/>
      <c r="E22" s="184" t="s">
        <v>73</v>
      </c>
      <c r="F22" s="184" t="s">
        <v>73</v>
      </c>
      <c r="G22" s="184" t="s">
        <v>74</v>
      </c>
      <c r="H22" s="87"/>
      <c r="I22" s="87"/>
      <c r="J22" s="87"/>
      <c r="K22" s="176"/>
      <c r="L22" s="79">
        <v>28</v>
      </c>
      <c r="M22" s="79">
        <v>17</v>
      </c>
      <c r="N22" s="79">
        <v>6</v>
      </c>
      <c r="O22" s="88">
        <v>4</v>
      </c>
      <c r="P22" s="89">
        <v>0</v>
      </c>
      <c r="Q22" s="90">
        <f>O22+P22</f>
        <v>4</v>
      </c>
      <c r="R22" s="80">
        <f>IFERROR(Q22/N22,"-")</f>
        <v>0.66666666666667</v>
      </c>
      <c r="S22" s="79">
        <v>0</v>
      </c>
      <c r="T22" s="79">
        <v>3</v>
      </c>
      <c r="U22" s="80">
        <f>IFERROR(T22/(Q22),"-")</f>
        <v>0.75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1</v>
      </c>
      <c r="BG22" s="110">
        <f>IF(Q22=0,"",IF(BF22=0,"",(BF22/Q22)))</f>
        <v>0.25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2</v>
      </c>
      <c r="BP22" s="117">
        <f>IF(Q22=0,"",IF(BO22=0,"",(BO22/Q22)))</f>
        <v>0.5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1</v>
      </c>
      <c r="BY22" s="124">
        <f>IF(Q22=0,"",IF(BX22=0,"",(BX22/Q22)))</f>
        <v>0.25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1.6</v>
      </c>
      <c r="B23" s="184" t="s">
        <v>107</v>
      </c>
      <c r="C23" s="184" t="s">
        <v>58</v>
      </c>
      <c r="D23" s="184"/>
      <c r="E23" s="184" t="s">
        <v>87</v>
      </c>
      <c r="F23" s="184" t="s">
        <v>60</v>
      </c>
      <c r="G23" s="184" t="s">
        <v>61</v>
      </c>
      <c r="H23" s="87" t="s">
        <v>108</v>
      </c>
      <c r="I23" s="87" t="s">
        <v>63</v>
      </c>
      <c r="J23" s="185" t="s">
        <v>109</v>
      </c>
      <c r="K23" s="176">
        <v>190000</v>
      </c>
      <c r="L23" s="79">
        <v>10</v>
      </c>
      <c r="M23" s="79">
        <v>0</v>
      </c>
      <c r="N23" s="79">
        <v>72</v>
      </c>
      <c r="O23" s="88">
        <v>5</v>
      </c>
      <c r="P23" s="89">
        <v>0</v>
      </c>
      <c r="Q23" s="90">
        <f>O23+P23</f>
        <v>5</v>
      </c>
      <c r="R23" s="80">
        <f>IFERROR(Q23/N23,"-")</f>
        <v>0.069444444444444</v>
      </c>
      <c r="S23" s="79">
        <v>0</v>
      </c>
      <c r="T23" s="79">
        <v>4</v>
      </c>
      <c r="U23" s="80">
        <f>IFERROR(T23/(Q23),"-")</f>
        <v>0.8</v>
      </c>
      <c r="V23" s="81">
        <f>IFERROR(K23/SUM(Q23:Q24),"-")</f>
        <v>21111.111111111</v>
      </c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>
        <f>SUM(Y23:Y24)-SUM(K23:K24)</f>
        <v>114000</v>
      </c>
      <c r="AC23" s="83">
        <f>SUM(Y23:Y24)/SUM(K23:K24)</f>
        <v>1.6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>
        <v>1</v>
      </c>
      <c r="AX23" s="104">
        <f>IF(Q23=0,"",IF(AW23=0,"",(AW23/Q23)))</f>
        <v>0.2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3</v>
      </c>
      <c r="BG23" s="110">
        <f>IF(Q23=0,"",IF(BF23=0,"",(BF23/Q23)))</f>
        <v>0.6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1</v>
      </c>
      <c r="BP23" s="117">
        <f>IF(Q23=0,"",IF(BO23=0,"",(BO23/Q23)))</f>
        <v>0.2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110</v>
      </c>
      <c r="C24" s="184" t="s">
        <v>58</v>
      </c>
      <c r="D24" s="184"/>
      <c r="E24" s="184" t="s">
        <v>87</v>
      </c>
      <c r="F24" s="184" t="s">
        <v>60</v>
      </c>
      <c r="G24" s="184" t="s">
        <v>74</v>
      </c>
      <c r="H24" s="87"/>
      <c r="I24" s="87"/>
      <c r="J24" s="87"/>
      <c r="K24" s="176"/>
      <c r="L24" s="79">
        <v>31</v>
      </c>
      <c r="M24" s="79">
        <v>21</v>
      </c>
      <c r="N24" s="79">
        <v>4</v>
      </c>
      <c r="O24" s="88">
        <v>4</v>
      </c>
      <c r="P24" s="89">
        <v>0</v>
      </c>
      <c r="Q24" s="90">
        <f>O24+P24</f>
        <v>4</v>
      </c>
      <c r="R24" s="80">
        <f>IFERROR(Q24/N24,"-")</f>
        <v>1</v>
      </c>
      <c r="S24" s="79">
        <v>1</v>
      </c>
      <c r="T24" s="79">
        <v>0</v>
      </c>
      <c r="U24" s="80">
        <f>IFERROR(T24/(Q24),"-")</f>
        <v>0</v>
      </c>
      <c r="V24" s="81"/>
      <c r="W24" s="82">
        <v>2</v>
      </c>
      <c r="X24" s="80">
        <f>IF(Q24=0,"-",W24/Q24)</f>
        <v>0.5</v>
      </c>
      <c r="Y24" s="181">
        <v>304000</v>
      </c>
      <c r="Z24" s="182">
        <f>IFERROR(Y24/Q24,"-")</f>
        <v>76000</v>
      </c>
      <c r="AA24" s="182">
        <f>IFERROR(Y24/W24,"-")</f>
        <v>152000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2</v>
      </c>
      <c r="BP24" s="117">
        <f>IF(Q24=0,"",IF(BO24=0,"",(BO24/Q24)))</f>
        <v>0.5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2</v>
      </c>
      <c r="BY24" s="124">
        <f>IF(Q24=0,"",IF(BX24=0,"",(BX24/Q24)))</f>
        <v>0.5</v>
      </c>
      <c r="BZ24" s="125">
        <v>2</v>
      </c>
      <c r="CA24" s="126">
        <f>IFERROR(BZ24/BX24,"-")</f>
        <v>1</v>
      </c>
      <c r="CB24" s="127">
        <v>304000</v>
      </c>
      <c r="CC24" s="128">
        <f>IFERROR(CB24/BX24,"-")</f>
        <v>152000</v>
      </c>
      <c r="CD24" s="129"/>
      <c r="CE24" s="129"/>
      <c r="CF24" s="129">
        <v>2</v>
      </c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2</v>
      </c>
      <c r="CQ24" s="138">
        <v>304000</v>
      </c>
      <c r="CR24" s="138">
        <v>229000</v>
      </c>
      <c r="CS24" s="138"/>
      <c r="CT24" s="139" t="str">
        <f>IF(AND(CR24=0,CS24=0),"",IF(AND(CR24&lt;=100000,CS24&lt;=100000),"",IF(CR24/CQ24&gt;0.7,"男高",IF(CS24/CQ24&gt;0.7,"女高",""))))</f>
        <v>男高</v>
      </c>
    </row>
    <row r="25" spans="1:99">
      <c r="A25" s="78">
        <f>AC25</f>
        <v>1.55</v>
      </c>
      <c r="B25" s="184" t="s">
        <v>111</v>
      </c>
      <c r="C25" s="184" t="s">
        <v>58</v>
      </c>
      <c r="D25" s="184"/>
      <c r="E25" s="184" t="s">
        <v>87</v>
      </c>
      <c r="F25" s="184" t="s">
        <v>60</v>
      </c>
      <c r="G25" s="184" t="s">
        <v>61</v>
      </c>
      <c r="H25" s="87" t="s">
        <v>112</v>
      </c>
      <c r="I25" s="87" t="s">
        <v>83</v>
      </c>
      <c r="J25" s="87"/>
      <c r="K25" s="176">
        <v>220000</v>
      </c>
      <c r="L25" s="79">
        <v>3</v>
      </c>
      <c r="M25" s="79">
        <v>0</v>
      </c>
      <c r="N25" s="79">
        <v>8</v>
      </c>
      <c r="O25" s="88">
        <v>2</v>
      </c>
      <c r="P25" s="89">
        <v>0</v>
      </c>
      <c r="Q25" s="90">
        <f>O25+P25</f>
        <v>2</v>
      </c>
      <c r="R25" s="80">
        <f>IFERROR(Q25/N25,"-")</f>
        <v>0.25</v>
      </c>
      <c r="S25" s="79">
        <v>0</v>
      </c>
      <c r="T25" s="79">
        <v>1</v>
      </c>
      <c r="U25" s="80">
        <f>IFERROR(T25/(Q25),"-")</f>
        <v>0.5</v>
      </c>
      <c r="V25" s="81">
        <f>IFERROR(K25/SUM(Q25:Q30),"-")</f>
        <v>11578.947368421</v>
      </c>
      <c r="W25" s="82">
        <v>1</v>
      </c>
      <c r="X25" s="80">
        <f>IF(Q25=0,"-",W25/Q25)</f>
        <v>0.5</v>
      </c>
      <c r="Y25" s="181">
        <v>50000</v>
      </c>
      <c r="Z25" s="182">
        <f>IFERROR(Y25/Q25,"-")</f>
        <v>25000</v>
      </c>
      <c r="AA25" s="182">
        <f>IFERROR(Y25/W25,"-")</f>
        <v>50000</v>
      </c>
      <c r="AB25" s="176">
        <f>SUM(Y25:Y30)-SUM(K25:K30)</f>
        <v>121000</v>
      </c>
      <c r="AC25" s="83">
        <f>SUM(Y25:Y30)/SUM(K25:K30)</f>
        <v>1.55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>
        <v>1</v>
      </c>
      <c r="AX25" s="104">
        <f>IF(Q25=0,"",IF(AW25=0,"",(AW25/Q25)))</f>
        <v>0.5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0.5</v>
      </c>
      <c r="BQ25" s="118">
        <v>1</v>
      </c>
      <c r="BR25" s="119">
        <f>IFERROR(BQ25/BO25,"-")</f>
        <v>1</v>
      </c>
      <c r="BS25" s="120">
        <v>50000</v>
      </c>
      <c r="BT25" s="121">
        <f>IFERROR(BS25/BO25,"-")</f>
        <v>50000</v>
      </c>
      <c r="BU25" s="122"/>
      <c r="BV25" s="122"/>
      <c r="BW25" s="122">
        <v>1</v>
      </c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50000</v>
      </c>
      <c r="CR25" s="138">
        <v>50000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113</v>
      </c>
      <c r="C26" s="184" t="s">
        <v>58</v>
      </c>
      <c r="D26" s="184"/>
      <c r="E26" s="184" t="s">
        <v>59</v>
      </c>
      <c r="F26" s="184" t="s">
        <v>88</v>
      </c>
      <c r="G26" s="184" t="s">
        <v>61</v>
      </c>
      <c r="H26" s="87" t="s">
        <v>112</v>
      </c>
      <c r="I26" s="87" t="s">
        <v>83</v>
      </c>
      <c r="J26" s="87"/>
      <c r="K26" s="176"/>
      <c r="L26" s="79">
        <v>2</v>
      </c>
      <c r="M26" s="79">
        <v>0</v>
      </c>
      <c r="N26" s="79">
        <v>10</v>
      </c>
      <c r="O26" s="88">
        <v>1</v>
      </c>
      <c r="P26" s="89">
        <v>0</v>
      </c>
      <c r="Q26" s="90">
        <f>O26+P26</f>
        <v>1</v>
      </c>
      <c r="R26" s="80">
        <f>IFERROR(Q26/N26,"-")</f>
        <v>0.1</v>
      </c>
      <c r="S26" s="79">
        <v>0</v>
      </c>
      <c r="T26" s="79">
        <v>0</v>
      </c>
      <c r="U26" s="80">
        <f>IFERROR(T26/(Q26),"-")</f>
        <v>0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1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114</v>
      </c>
      <c r="C27" s="184" t="s">
        <v>58</v>
      </c>
      <c r="D27" s="184"/>
      <c r="E27" s="184" t="s">
        <v>77</v>
      </c>
      <c r="F27" s="184" t="s">
        <v>115</v>
      </c>
      <c r="G27" s="184" t="s">
        <v>61</v>
      </c>
      <c r="H27" s="87" t="s">
        <v>112</v>
      </c>
      <c r="I27" s="87" t="s">
        <v>83</v>
      </c>
      <c r="J27" s="87"/>
      <c r="K27" s="176"/>
      <c r="L27" s="79">
        <v>5</v>
      </c>
      <c r="M27" s="79">
        <v>0</v>
      </c>
      <c r="N27" s="79">
        <v>33</v>
      </c>
      <c r="O27" s="88">
        <v>2</v>
      </c>
      <c r="P27" s="89">
        <v>0</v>
      </c>
      <c r="Q27" s="90">
        <f>O27+P27</f>
        <v>2</v>
      </c>
      <c r="R27" s="80">
        <f>IFERROR(Q27/N27,"-")</f>
        <v>0.060606060606061</v>
      </c>
      <c r="S27" s="79">
        <v>0</v>
      </c>
      <c r="T27" s="79">
        <v>2</v>
      </c>
      <c r="U27" s="80">
        <f>IFERROR(T27/(Q27),"-")</f>
        <v>1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2</v>
      </c>
      <c r="BP27" s="117">
        <f>IF(Q27=0,"",IF(BO27=0,"",(BO27/Q27)))</f>
        <v>1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116</v>
      </c>
      <c r="C28" s="184" t="s">
        <v>58</v>
      </c>
      <c r="D28" s="184"/>
      <c r="E28" s="184" t="s">
        <v>117</v>
      </c>
      <c r="F28" s="184" t="s">
        <v>118</v>
      </c>
      <c r="G28" s="184" t="s">
        <v>61</v>
      </c>
      <c r="H28" s="87" t="s">
        <v>112</v>
      </c>
      <c r="I28" s="87" t="s">
        <v>83</v>
      </c>
      <c r="J28" s="87"/>
      <c r="K28" s="176"/>
      <c r="L28" s="79">
        <v>2</v>
      </c>
      <c r="M28" s="79">
        <v>0</v>
      </c>
      <c r="N28" s="79">
        <v>21</v>
      </c>
      <c r="O28" s="88">
        <v>1</v>
      </c>
      <c r="P28" s="89">
        <v>0</v>
      </c>
      <c r="Q28" s="90">
        <f>O28+P28</f>
        <v>1</v>
      </c>
      <c r="R28" s="80">
        <f>IFERROR(Q28/N28,"-")</f>
        <v>0.047619047619048</v>
      </c>
      <c r="S28" s="79">
        <v>0</v>
      </c>
      <c r="T28" s="79">
        <v>0</v>
      </c>
      <c r="U28" s="80">
        <f>IFERROR(T28/(Q28),"-")</f>
        <v>0</v>
      </c>
      <c r="V28" s="81"/>
      <c r="W28" s="82">
        <v>1</v>
      </c>
      <c r="X28" s="80">
        <f>IF(Q28=0,"-",W28/Q28)</f>
        <v>1</v>
      </c>
      <c r="Y28" s="181">
        <v>5000</v>
      </c>
      <c r="Z28" s="182">
        <f>IFERROR(Y28/Q28,"-")</f>
        <v>5000</v>
      </c>
      <c r="AA28" s="182">
        <f>IFERROR(Y28/W28,"-")</f>
        <v>5000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1</v>
      </c>
      <c r="BH28" s="109">
        <v>1</v>
      </c>
      <c r="BI28" s="111">
        <f>IFERROR(BH28/BF28,"-")</f>
        <v>1</v>
      </c>
      <c r="BJ28" s="112">
        <v>5000</v>
      </c>
      <c r="BK28" s="113">
        <f>IFERROR(BJ28/BF28,"-")</f>
        <v>5000</v>
      </c>
      <c r="BL28" s="114">
        <v>1</v>
      </c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5000</v>
      </c>
      <c r="CR28" s="138">
        <v>5000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119</v>
      </c>
      <c r="C29" s="184" t="s">
        <v>58</v>
      </c>
      <c r="D29" s="184"/>
      <c r="E29" s="184" t="s">
        <v>120</v>
      </c>
      <c r="F29" s="184" t="s">
        <v>121</v>
      </c>
      <c r="G29" s="184" t="s">
        <v>61</v>
      </c>
      <c r="H29" s="87" t="s">
        <v>112</v>
      </c>
      <c r="I29" s="87" t="s">
        <v>83</v>
      </c>
      <c r="J29" s="87"/>
      <c r="K29" s="176"/>
      <c r="L29" s="79">
        <v>3</v>
      </c>
      <c r="M29" s="79">
        <v>0</v>
      </c>
      <c r="N29" s="79">
        <v>10</v>
      </c>
      <c r="O29" s="88">
        <v>1</v>
      </c>
      <c r="P29" s="89">
        <v>0</v>
      </c>
      <c r="Q29" s="90">
        <f>O29+P29</f>
        <v>1</v>
      </c>
      <c r="R29" s="80">
        <f>IFERROR(Q29/N29,"-")</f>
        <v>0.1</v>
      </c>
      <c r="S29" s="79">
        <v>0</v>
      </c>
      <c r="T29" s="79">
        <v>0</v>
      </c>
      <c r="U29" s="80">
        <f>IFERROR(T29/(Q29),"-")</f>
        <v>0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1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/>
      <c r="BP29" s="117">
        <f>IF(Q29=0,"",IF(BO29=0,"",(BO29/Q29)))</f>
        <v>0</v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122</v>
      </c>
      <c r="C30" s="184" t="s">
        <v>58</v>
      </c>
      <c r="D30" s="184"/>
      <c r="E30" s="184" t="s">
        <v>73</v>
      </c>
      <c r="F30" s="184" t="s">
        <v>73</v>
      </c>
      <c r="G30" s="184" t="s">
        <v>74</v>
      </c>
      <c r="H30" s="87" t="s">
        <v>75</v>
      </c>
      <c r="I30" s="87"/>
      <c r="J30" s="87"/>
      <c r="K30" s="176"/>
      <c r="L30" s="79">
        <v>72</v>
      </c>
      <c r="M30" s="79">
        <v>31</v>
      </c>
      <c r="N30" s="79">
        <v>9</v>
      </c>
      <c r="O30" s="88">
        <v>12</v>
      </c>
      <c r="P30" s="89">
        <v>0</v>
      </c>
      <c r="Q30" s="90">
        <f>O30+P30</f>
        <v>12</v>
      </c>
      <c r="R30" s="80">
        <f>IFERROR(Q30/N30,"-")</f>
        <v>1.3333333333333</v>
      </c>
      <c r="S30" s="79">
        <v>1</v>
      </c>
      <c r="T30" s="79">
        <v>3</v>
      </c>
      <c r="U30" s="80">
        <f>IFERROR(T30/(Q30),"-")</f>
        <v>0.25</v>
      </c>
      <c r="V30" s="81"/>
      <c r="W30" s="82">
        <v>5</v>
      </c>
      <c r="X30" s="80">
        <f>IF(Q30=0,"-",W30/Q30)</f>
        <v>0.41666666666667</v>
      </c>
      <c r="Y30" s="181">
        <v>286000</v>
      </c>
      <c r="Z30" s="182">
        <f>IFERROR(Y30/Q30,"-")</f>
        <v>23833.333333333</v>
      </c>
      <c r="AA30" s="182">
        <f>IFERROR(Y30/W30,"-")</f>
        <v>57200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0.083333333333333</v>
      </c>
      <c r="BH30" s="109">
        <v>1</v>
      </c>
      <c r="BI30" s="111">
        <f>IFERROR(BH30/BF30,"-")</f>
        <v>1</v>
      </c>
      <c r="BJ30" s="112">
        <v>3000</v>
      </c>
      <c r="BK30" s="113">
        <f>IFERROR(BJ30/BF30,"-")</f>
        <v>3000</v>
      </c>
      <c r="BL30" s="114">
        <v>1</v>
      </c>
      <c r="BM30" s="114"/>
      <c r="BN30" s="114"/>
      <c r="BO30" s="116">
        <v>4</v>
      </c>
      <c r="BP30" s="117">
        <f>IF(Q30=0,"",IF(BO30=0,"",(BO30/Q30)))</f>
        <v>0.33333333333333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6</v>
      </c>
      <c r="BY30" s="124">
        <f>IF(Q30=0,"",IF(BX30=0,"",(BX30/Q30)))</f>
        <v>0.5</v>
      </c>
      <c r="BZ30" s="125">
        <v>4</v>
      </c>
      <c r="CA30" s="126">
        <f>IFERROR(BZ30/BX30,"-")</f>
        <v>0.66666666666667</v>
      </c>
      <c r="CB30" s="127">
        <v>283000</v>
      </c>
      <c r="CC30" s="128">
        <f>IFERROR(CB30/BX30,"-")</f>
        <v>47166.666666667</v>
      </c>
      <c r="CD30" s="129">
        <v>1</v>
      </c>
      <c r="CE30" s="129"/>
      <c r="CF30" s="129">
        <v>3</v>
      </c>
      <c r="CG30" s="130">
        <v>1</v>
      </c>
      <c r="CH30" s="131">
        <f>IF(Q30=0,"",IF(CG30=0,"",(CG30/Q30)))</f>
        <v>0.083333333333333</v>
      </c>
      <c r="CI30" s="132"/>
      <c r="CJ30" s="133">
        <f>IFERROR(CI30/CG30,"-")</f>
        <v>0</v>
      </c>
      <c r="CK30" s="134"/>
      <c r="CL30" s="135">
        <f>IFERROR(CK30/CG30,"-")</f>
        <v>0</v>
      </c>
      <c r="CM30" s="136"/>
      <c r="CN30" s="136"/>
      <c r="CO30" s="136"/>
      <c r="CP30" s="137">
        <v>5</v>
      </c>
      <c r="CQ30" s="138">
        <v>286000</v>
      </c>
      <c r="CR30" s="138">
        <v>128000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1.838</v>
      </c>
      <c r="B31" s="184" t="s">
        <v>123</v>
      </c>
      <c r="C31" s="184" t="s">
        <v>58</v>
      </c>
      <c r="D31" s="184"/>
      <c r="E31" s="184" t="s">
        <v>124</v>
      </c>
      <c r="F31" s="184" t="s">
        <v>98</v>
      </c>
      <c r="G31" s="184" t="s">
        <v>61</v>
      </c>
      <c r="H31" s="87" t="s">
        <v>82</v>
      </c>
      <c r="I31" s="87" t="s">
        <v>125</v>
      </c>
      <c r="J31" s="87" t="s">
        <v>126</v>
      </c>
      <c r="K31" s="176">
        <v>500000</v>
      </c>
      <c r="L31" s="79">
        <v>18</v>
      </c>
      <c r="M31" s="79">
        <v>0</v>
      </c>
      <c r="N31" s="79">
        <v>82</v>
      </c>
      <c r="O31" s="88">
        <v>6</v>
      </c>
      <c r="P31" s="89">
        <v>0</v>
      </c>
      <c r="Q31" s="90">
        <f>O31+P31</f>
        <v>6</v>
      </c>
      <c r="R31" s="80">
        <f>IFERROR(Q31/N31,"-")</f>
        <v>0.073170731707317</v>
      </c>
      <c r="S31" s="79">
        <v>1</v>
      </c>
      <c r="T31" s="79">
        <v>3</v>
      </c>
      <c r="U31" s="80">
        <f>IFERROR(T31/(Q31),"-")</f>
        <v>0.5</v>
      </c>
      <c r="V31" s="81">
        <f>IFERROR(K31/SUM(Q31:Q38),"-")</f>
        <v>18518.518518519</v>
      </c>
      <c r="W31" s="82">
        <v>1</v>
      </c>
      <c r="X31" s="80">
        <f>IF(Q31=0,"-",W31/Q31)</f>
        <v>0.16666666666667</v>
      </c>
      <c r="Y31" s="181">
        <v>25000</v>
      </c>
      <c r="Z31" s="182">
        <f>IFERROR(Y31/Q31,"-")</f>
        <v>4166.6666666667</v>
      </c>
      <c r="AA31" s="182">
        <f>IFERROR(Y31/W31,"-")</f>
        <v>25000</v>
      </c>
      <c r="AB31" s="176">
        <f>SUM(Y31:Y38)-SUM(K31:K38)</f>
        <v>419000</v>
      </c>
      <c r="AC31" s="83">
        <f>SUM(Y31:Y38)/SUM(K31:K38)</f>
        <v>1.838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>
        <v>1</v>
      </c>
      <c r="AO31" s="98">
        <f>IF(Q31=0,"",IF(AN31=0,"",(AN31/Q31)))</f>
        <v>0.16666666666667</v>
      </c>
      <c r="AP31" s="97"/>
      <c r="AQ31" s="99">
        <f>IFERROR(AP31/AN31,"-")</f>
        <v>0</v>
      </c>
      <c r="AR31" s="100"/>
      <c r="AS31" s="101">
        <f>IFERROR(AR31/AN31,"-")</f>
        <v>0</v>
      </c>
      <c r="AT31" s="102"/>
      <c r="AU31" s="102"/>
      <c r="AV31" s="102"/>
      <c r="AW31" s="103">
        <v>1</v>
      </c>
      <c r="AX31" s="104">
        <f>IF(Q31=0,"",IF(AW31=0,"",(AW31/Q31)))</f>
        <v>0.16666666666667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>
        <v>2</v>
      </c>
      <c r="BG31" s="110">
        <f>IF(Q31=0,"",IF(BF31=0,"",(BF31/Q31)))</f>
        <v>0.33333333333333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1</v>
      </c>
      <c r="BP31" s="117">
        <f>IF(Q31=0,"",IF(BO31=0,"",(BO31/Q31)))</f>
        <v>0.16666666666667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>
        <v>1</v>
      </c>
      <c r="BY31" s="124">
        <f>IF(Q31=0,"",IF(BX31=0,"",(BX31/Q31)))</f>
        <v>0.16666666666667</v>
      </c>
      <c r="BZ31" s="125">
        <v>1</v>
      </c>
      <c r="CA31" s="126">
        <f>IFERROR(BZ31/BX31,"-")</f>
        <v>1</v>
      </c>
      <c r="CB31" s="127">
        <v>25000</v>
      </c>
      <c r="CC31" s="128">
        <f>IFERROR(CB31/BX31,"-")</f>
        <v>25000</v>
      </c>
      <c r="CD31" s="129"/>
      <c r="CE31" s="129"/>
      <c r="CF31" s="129">
        <v>1</v>
      </c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25000</v>
      </c>
      <c r="CR31" s="138">
        <v>25000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127</v>
      </c>
      <c r="C32" s="184" t="s">
        <v>58</v>
      </c>
      <c r="D32" s="184"/>
      <c r="E32" s="184" t="s">
        <v>124</v>
      </c>
      <c r="F32" s="184" t="s">
        <v>103</v>
      </c>
      <c r="G32" s="184" t="s">
        <v>61</v>
      </c>
      <c r="H32" s="87"/>
      <c r="I32" s="87" t="s">
        <v>125</v>
      </c>
      <c r="J32" s="87" t="s">
        <v>128</v>
      </c>
      <c r="K32" s="176"/>
      <c r="L32" s="79">
        <v>4</v>
      </c>
      <c r="M32" s="79">
        <v>0</v>
      </c>
      <c r="N32" s="79">
        <v>11</v>
      </c>
      <c r="O32" s="88">
        <v>1</v>
      </c>
      <c r="P32" s="89">
        <v>0</v>
      </c>
      <c r="Q32" s="90">
        <f>O32+P32</f>
        <v>1</v>
      </c>
      <c r="R32" s="80">
        <f>IFERROR(Q32/N32,"-")</f>
        <v>0.090909090909091</v>
      </c>
      <c r="S32" s="79">
        <v>0</v>
      </c>
      <c r="T32" s="79">
        <v>1</v>
      </c>
      <c r="U32" s="80">
        <f>IFERROR(T32/(Q32),"-")</f>
        <v>1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1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129</v>
      </c>
      <c r="C33" s="184" t="s">
        <v>58</v>
      </c>
      <c r="D33" s="184"/>
      <c r="E33" s="184" t="s">
        <v>124</v>
      </c>
      <c r="F33" s="184" t="s">
        <v>105</v>
      </c>
      <c r="G33" s="184" t="s">
        <v>61</v>
      </c>
      <c r="H33" s="87"/>
      <c r="I33" s="87" t="s">
        <v>125</v>
      </c>
      <c r="J33" s="87" t="s">
        <v>130</v>
      </c>
      <c r="K33" s="176"/>
      <c r="L33" s="79">
        <v>5</v>
      </c>
      <c r="M33" s="79">
        <v>0</v>
      </c>
      <c r="N33" s="79">
        <v>10</v>
      </c>
      <c r="O33" s="88">
        <v>1</v>
      </c>
      <c r="P33" s="89">
        <v>0</v>
      </c>
      <c r="Q33" s="90">
        <f>O33+P33</f>
        <v>1</v>
      </c>
      <c r="R33" s="80">
        <f>IFERROR(Q33/N33,"-")</f>
        <v>0.1</v>
      </c>
      <c r="S33" s="79">
        <v>0</v>
      </c>
      <c r="T33" s="79">
        <v>1</v>
      </c>
      <c r="U33" s="80">
        <f>IFERROR(T33/(Q33),"-")</f>
        <v>1</v>
      </c>
      <c r="V33" s="81"/>
      <c r="W33" s="82">
        <v>1</v>
      </c>
      <c r="X33" s="80">
        <f>IF(Q33=0,"-",W33/Q33)</f>
        <v>1</v>
      </c>
      <c r="Y33" s="181">
        <v>28000</v>
      </c>
      <c r="Z33" s="182">
        <f>IFERROR(Y33/Q33,"-")</f>
        <v>28000</v>
      </c>
      <c r="AA33" s="182">
        <f>IFERROR(Y33/W33,"-")</f>
        <v>28000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/>
      <c r="BP33" s="117">
        <f>IF(Q33=0,"",IF(BO33=0,"",(BO33/Q33)))</f>
        <v>0</v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>
        <v>1</v>
      </c>
      <c r="BY33" s="124">
        <f>IF(Q33=0,"",IF(BX33=0,"",(BX33/Q33)))</f>
        <v>1</v>
      </c>
      <c r="BZ33" s="125">
        <v>1</v>
      </c>
      <c r="CA33" s="126">
        <f>IFERROR(BZ33/BX33,"-")</f>
        <v>1</v>
      </c>
      <c r="CB33" s="127">
        <v>28000</v>
      </c>
      <c r="CC33" s="128">
        <f>IFERROR(CB33/BX33,"-")</f>
        <v>28000</v>
      </c>
      <c r="CD33" s="129"/>
      <c r="CE33" s="129"/>
      <c r="CF33" s="129">
        <v>1</v>
      </c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1</v>
      </c>
      <c r="CQ33" s="138">
        <v>28000</v>
      </c>
      <c r="CR33" s="138">
        <v>28000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131</v>
      </c>
      <c r="C34" s="184" t="s">
        <v>58</v>
      </c>
      <c r="D34" s="184"/>
      <c r="E34" s="184" t="s">
        <v>73</v>
      </c>
      <c r="F34" s="184" t="s">
        <v>73</v>
      </c>
      <c r="G34" s="184" t="s">
        <v>74</v>
      </c>
      <c r="H34" s="87"/>
      <c r="I34" s="87"/>
      <c r="J34" s="87"/>
      <c r="K34" s="176"/>
      <c r="L34" s="79">
        <v>58</v>
      </c>
      <c r="M34" s="79">
        <v>41</v>
      </c>
      <c r="N34" s="79">
        <v>33</v>
      </c>
      <c r="O34" s="88">
        <v>9</v>
      </c>
      <c r="P34" s="89">
        <v>0</v>
      </c>
      <c r="Q34" s="90">
        <f>O34+P34</f>
        <v>9</v>
      </c>
      <c r="R34" s="80">
        <f>IFERROR(Q34/N34,"-")</f>
        <v>0.27272727272727</v>
      </c>
      <c r="S34" s="79">
        <v>3</v>
      </c>
      <c r="T34" s="79">
        <v>1</v>
      </c>
      <c r="U34" s="80">
        <f>IFERROR(T34/(Q34),"-")</f>
        <v>0.11111111111111</v>
      </c>
      <c r="V34" s="81"/>
      <c r="W34" s="82">
        <v>5</v>
      </c>
      <c r="X34" s="80">
        <f>IF(Q34=0,"-",W34/Q34)</f>
        <v>0.55555555555556</v>
      </c>
      <c r="Y34" s="181">
        <v>643000</v>
      </c>
      <c r="Z34" s="182">
        <f>IFERROR(Y34/Q34,"-")</f>
        <v>71444.444444444</v>
      </c>
      <c r="AA34" s="182">
        <f>IFERROR(Y34/W34,"-")</f>
        <v>128600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2</v>
      </c>
      <c r="BG34" s="110">
        <f>IF(Q34=0,"",IF(BF34=0,"",(BF34/Q34)))</f>
        <v>0.22222222222222</v>
      </c>
      <c r="BH34" s="109">
        <v>1</v>
      </c>
      <c r="BI34" s="111">
        <f>IFERROR(BH34/BF34,"-")</f>
        <v>0.5</v>
      </c>
      <c r="BJ34" s="112">
        <v>1000</v>
      </c>
      <c r="BK34" s="113">
        <f>IFERROR(BJ34/BF34,"-")</f>
        <v>500</v>
      </c>
      <c r="BL34" s="114">
        <v>1</v>
      </c>
      <c r="BM34" s="114"/>
      <c r="BN34" s="114"/>
      <c r="BO34" s="116">
        <v>4</v>
      </c>
      <c r="BP34" s="117">
        <f>IF(Q34=0,"",IF(BO34=0,"",(BO34/Q34)))</f>
        <v>0.44444444444444</v>
      </c>
      <c r="BQ34" s="118">
        <v>3</v>
      </c>
      <c r="BR34" s="119">
        <f>IFERROR(BQ34/BO34,"-")</f>
        <v>0.75</v>
      </c>
      <c r="BS34" s="120">
        <v>314000</v>
      </c>
      <c r="BT34" s="121">
        <f>IFERROR(BS34/BO34,"-")</f>
        <v>78500</v>
      </c>
      <c r="BU34" s="122">
        <v>1</v>
      </c>
      <c r="BV34" s="122"/>
      <c r="BW34" s="122">
        <v>2</v>
      </c>
      <c r="BX34" s="123">
        <v>3</v>
      </c>
      <c r="BY34" s="124">
        <f>IF(Q34=0,"",IF(BX34=0,"",(BX34/Q34)))</f>
        <v>0.33333333333333</v>
      </c>
      <c r="BZ34" s="125">
        <v>1</v>
      </c>
      <c r="CA34" s="126">
        <f>IFERROR(BZ34/BX34,"-")</f>
        <v>0.33333333333333</v>
      </c>
      <c r="CB34" s="127">
        <v>328000</v>
      </c>
      <c r="CC34" s="128">
        <f>IFERROR(CB34/BX34,"-")</f>
        <v>109333.33333333</v>
      </c>
      <c r="CD34" s="129"/>
      <c r="CE34" s="129"/>
      <c r="CF34" s="129">
        <v>1</v>
      </c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5</v>
      </c>
      <c r="CQ34" s="138">
        <v>643000</v>
      </c>
      <c r="CR34" s="138">
        <v>328000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132</v>
      </c>
      <c r="C35" s="184" t="s">
        <v>58</v>
      </c>
      <c r="D35" s="184"/>
      <c r="E35" s="184" t="s">
        <v>124</v>
      </c>
      <c r="F35" s="184" t="s">
        <v>98</v>
      </c>
      <c r="G35" s="184" t="s">
        <v>61</v>
      </c>
      <c r="H35" s="87" t="s">
        <v>78</v>
      </c>
      <c r="I35" s="87" t="s">
        <v>125</v>
      </c>
      <c r="J35" s="87" t="s">
        <v>126</v>
      </c>
      <c r="K35" s="176"/>
      <c r="L35" s="79">
        <v>8</v>
      </c>
      <c r="M35" s="79">
        <v>0</v>
      </c>
      <c r="N35" s="79">
        <v>83</v>
      </c>
      <c r="O35" s="88">
        <v>3</v>
      </c>
      <c r="P35" s="89">
        <v>0</v>
      </c>
      <c r="Q35" s="90">
        <f>O35+P35</f>
        <v>3</v>
      </c>
      <c r="R35" s="80">
        <f>IFERROR(Q35/N35,"-")</f>
        <v>0.036144578313253</v>
      </c>
      <c r="S35" s="79">
        <v>0</v>
      </c>
      <c r="T35" s="79">
        <v>2</v>
      </c>
      <c r="U35" s="80">
        <f>IFERROR(T35/(Q35),"-")</f>
        <v>0.66666666666667</v>
      </c>
      <c r="V35" s="81"/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2</v>
      </c>
      <c r="BP35" s="117">
        <f>IF(Q35=0,"",IF(BO35=0,"",(BO35/Q35)))</f>
        <v>0.66666666666667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1</v>
      </c>
      <c r="BY35" s="124">
        <f>IF(Q35=0,"",IF(BX35=0,"",(BX35/Q35)))</f>
        <v>0.33333333333333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133</v>
      </c>
      <c r="C36" s="184" t="s">
        <v>58</v>
      </c>
      <c r="D36" s="184"/>
      <c r="E36" s="184" t="s">
        <v>124</v>
      </c>
      <c r="F36" s="184" t="s">
        <v>103</v>
      </c>
      <c r="G36" s="184" t="s">
        <v>61</v>
      </c>
      <c r="H36" s="87"/>
      <c r="I36" s="87" t="s">
        <v>125</v>
      </c>
      <c r="J36" s="87" t="s">
        <v>128</v>
      </c>
      <c r="K36" s="176"/>
      <c r="L36" s="79">
        <v>7</v>
      </c>
      <c r="M36" s="79">
        <v>0</v>
      </c>
      <c r="N36" s="79">
        <v>32</v>
      </c>
      <c r="O36" s="88">
        <v>0</v>
      </c>
      <c r="P36" s="89">
        <v>0</v>
      </c>
      <c r="Q36" s="90">
        <f>O36+P36</f>
        <v>0</v>
      </c>
      <c r="R36" s="80">
        <f>IFERROR(Q36/N36,"-")</f>
        <v>0</v>
      </c>
      <c r="S36" s="79">
        <v>0</v>
      </c>
      <c r="T36" s="79">
        <v>0</v>
      </c>
      <c r="U36" s="80" t="str">
        <f>IFERROR(T36/(Q36),"-")</f>
        <v>-</v>
      </c>
      <c r="V36" s="81"/>
      <c r="W36" s="82">
        <v>0</v>
      </c>
      <c r="X36" s="80" t="str">
        <f>IF(Q36=0,"-",W36/Q36)</f>
        <v>-</v>
      </c>
      <c r="Y36" s="181">
        <v>0</v>
      </c>
      <c r="Z36" s="182" t="str">
        <f>IFERROR(Y36/Q36,"-")</f>
        <v>-</v>
      </c>
      <c r="AA36" s="182" t="str">
        <f>IFERROR(Y36/W36,"-")</f>
        <v>-</v>
      </c>
      <c r="AB36" s="176"/>
      <c r="AC36" s="83"/>
      <c r="AD36" s="77"/>
      <c r="AE36" s="91"/>
      <c r="AF36" s="92" t="str">
        <f>IF(Q36=0,"",IF(AE36=0,"",(AE36/Q36)))</f>
        <v/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 t="str">
        <f>IF(Q36=0,"",IF(AN36=0,"",(AN36/Q36)))</f>
        <v/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 t="str">
        <f>IF(Q36=0,"",IF(AW36=0,"",(AW36/Q36)))</f>
        <v/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 t="str">
        <f>IF(Q36=0,"",IF(BF36=0,"",(BF36/Q36)))</f>
        <v/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/>
      <c r="BP36" s="117" t="str">
        <f>IF(Q36=0,"",IF(BO36=0,"",(BO36/Q36)))</f>
        <v/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/>
      <c r="BY36" s="124" t="str">
        <f>IF(Q36=0,"",IF(BX36=0,"",(BX36/Q36)))</f>
        <v/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 t="str">
        <f>IF(Q36=0,"",IF(CG36=0,"",(CG36/Q36)))</f>
        <v/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134</v>
      </c>
      <c r="C37" s="184" t="s">
        <v>58</v>
      </c>
      <c r="D37" s="184"/>
      <c r="E37" s="184" t="s">
        <v>124</v>
      </c>
      <c r="F37" s="184" t="s">
        <v>105</v>
      </c>
      <c r="G37" s="184" t="s">
        <v>61</v>
      </c>
      <c r="H37" s="87"/>
      <c r="I37" s="87" t="s">
        <v>125</v>
      </c>
      <c r="J37" s="87" t="s">
        <v>130</v>
      </c>
      <c r="K37" s="176"/>
      <c r="L37" s="79">
        <v>3</v>
      </c>
      <c r="M37" s="79">
        <v>0</v>
      </c>
      <c r="N37" s="79">
        <v>31</v>
      </c>
      <c r="O37" s="88">
        <v>0</v>
      </c>
      <c r="P37" s="89">
        <v>0</v>
      </c>
      <c r="Q37" s="90">
        <f>O37+P37</f>
        <v>0</v>
      </c>
      <c r="R37" s="80">
        <f>IFERROR(Q37/N37,"-")</f>
        <v>0</v>
      </c>
      <c r="S37" s="79">
        <v>0</v>
      </c>
      <c r="T37" s="79">
        <v>0</v>
      </c>
      <c r="U37" s="80" t="str">
        <f>IFERROR(T37/(Q37),"-")</f>
        <v>-</v>
      </c>
      <c r="V37" s="81"/>
      <c r="W37" s="82">
        <v>0</v>
      </c>
      <c r="X37" s="80" t="str">
        <f>IF(Q37=0,"-",W37/Q37)</f>
        <v>-</v>
      </c>
      <c r="Y37" s="181">
        <v>0</v>
      </c>
      <c r="Z37" s="182" t="str">
        <f>IFERROR(Y37/Q37,"-")</f>
        <v>-</v>
      </c>
      <c r="AA37" s="182" t="str">
        <f>IFERROR(Y37/W37,"-")</f>
        <v>-</v>
      </c>
      <c r="AB37" s="176"/>
      <c r="AC37" s="83"/>
      <c r="AD37" s="77"/>
      <c r="AE37" s="91"/>
      <c r="AF37" s="92" t="str">
        <f>IF(Q37=0,"",IF(AE37=0,"",(AE37/Q37)))</f>
        <v/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 t="str">
        <f>IF(Q37=0,"",IF(AN37=0,"",(AN37/Q37)))</f>
        <v/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 t="str">
        <f>IF(Q37=0,"",IF(AW37=0,"",(AW37/Q37)))</f>
        <v/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 t="str">
        <f>IF(Q37=0,"",IF(BF37=0,"",(BF37/Q37)))</f>
        <v/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/>
      <c r="BP37" s="117" t="str">
        <f>IF(Q37=0,"",IF(BO37=0,"",(BO37/Q37)))</f>
        <v/>
      </c>
      <c r="BQ37" s="118"/>
      <c r="BR37" s="119" t="str">
        <f>IFERROR(BQ37/BO37,"-")</f>
        <v>-</v>
      </c>
      <c r="BS37" s="120"/>
      <c r="BT37" s="121" t="str">
        <f>IFERROR(BS37/BO37,"-")</f>
        <v>-</v>
      </c>
      <c r="BU37" s="122"/>
      <c r="BV37" s="122"/>
      <c r="BW37" s="122"/>
      <c r="BX37" s="123"/>
      <c r="BY37" s="124" t="str">
        <f>IF(Q37=0,"",IF(BX37=0,"",(BX37/Q37)))</f>
        <v/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 t="str">
        <f>IF(Q37=0,"",IF(CG37=0,"",(CG37/Q37)))</f>
        <v/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135</v>
      </c>
      <c r="C38" s="184" t="s">
        <v>58</v>
      </c>
      <c r="D38" s="184"/>
      <c r="E38" s="184" t="s">
        <v>73</v>
      </c>
      <c r="F38" s="184" t="s">
        <v>73</v>
      </c>
      <c r="G38" s="184" t="s">
        <v>74</v>
      </c>
      <c r="H38" s="87"/>
      <c r="I38" s="87"/>
      <c r="J38" s="87"/>
      <c r="K38" s="176"/>
      <c r="L38" s="79">
        <v>106</v>
      </c>
      <c r="M38" s="79">
        <v>49</v>
      </c>
      <c r="N38" s="79">
        <v>12</v>
      </c>
      <c r="O38" s="88">
        <v>7</v>
      </c>
      <c r="P38" s="89">
        <v>0</v>
      </c>
      <c r="Q38" s="90">
        <f>O38+P38</f>
        <v>7</v>
      </c>
      <c r="R38" s="80">
        <f>IFERROR(Q38/N38,"-")</f>
        <v>0.58333333333333</v>
      </c>
      <c r="S38" s="79">
        <v>1</v>
      </c>
      <c r="T38" s="79">
        <v>1</v>
      </c>
      <c r="U38" s="80">
        <f>IFERROR(T38/(Q38),"-")</f>
        <v>0.14285714285714</v>
      </c>
      <c r="V38" s="81"/>
      <c r="W38" s="82">
        <v>2</v>
      </c>
      <c r="X38" s="80">
        <f>IF(Q38=0,"-",W38/Q38)</f>
        <v>0.28571428571429</v>
      </c>
      <c r="Y38" s="181">
        <v>223000</v>
      </c>
      <c r="Z38" s="182">
        <f>IFERROR(Y38/Q38,"-")</f>
        <v>31857.142857143</v>
      </c>
      <c r="AA38" s="182">
        <f>IFERROR(Y38/W38,"-")</f>
        <v>111500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1</v>
      </c>
      <c r="BG38" s="110">
        <f>IF(Q38=0,"",IF(BF38=0,"",(BF38/Q38)))</f>
        <v>0.14285714285714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4</v>
      </c>
      <c r="BP38" s="117">
        <f>IF(Q38=0,"",IF(BO38=0,"",(BO38/Q38)))</f>
        <v>0.57142857142857</v>
      </c>
      <c r="BQ38" s="118">
        <v>2</v>
      </c>
      <c r="BR38" s="119">
        <f>IFERROR(BQ38/BO38,"-")</f>
        <v>0.5</v>
      </c>
      <c r="BS38" s="120">
        <v>223000</v>
      </c>
      <c r="BT38" s="121">
        <f>IFERROR(BS38/BO38,"-")</f>
        <v>55750</v>
      </c>
      <c r="BU38" s="122"/>
      <c r="BV38" s="122"/>
      <c r="BW38" s="122">
        <v>2</v>
      </c>
      <c r="BX38" s="123">
        <v>1</v>
      </c>
      <c r="BY38" s="124">
        <f>IF(Q38=0,"",IF(BX38=0,"",(BX38/Q38)))</f>
        <v>0.14285714285714</v>
      </c>
      <c r="BZ38" s="125"/>
      <c r="CA38" s="126">
        <f>IFERROR(BZ38/BX38,"-")</f>
        <v>0</v>
      </c>
      <c r="CB38" s="127"/>
      <c r="CC38" s="128">
        <f>IFERROR(CB38/BX38,"-")</f>
        <v>0</v>
      </c>
      <c r="CD38" s="129"/>
      <c r="CE38" s="129"/>
      <c r="CF38" s="129"/>
      <c r="CG38" s="130">
        <v>1</v>
      </c>
      <c r="CH38" s="131">
        <f>IF(Q38=0,"",IF(CG38=0,"",(CG38/Q38)))</f>
        <v>0.14285714285714</v>
      </c>
      <c r="CI38" s="132"/>
      <c r="CJ38" s="133">
        <f>IFERROR(CI38/CG38,"-")</f>
        <v>0</v>
      </c>
      <c r="CK38" s="134"/>
      <c r="CL38" s="135">
        <f>IFERROR(CK38/CG38,"-")</f>
        <v>0</v>
      </c>
      <c r="CM38" s="136"/>
      <c r="CN38" s="136"/>
      <c r="CO38" s="136"/>
      <c r="CP38" s="137">
        <v>2</v>
      </c>
      <c r="CQ38" s="138">
        <v>223000</v>
      </c>
      <c r="CR38" s="138">
        <v>173000</v>
      </c>
      <c r="CS38" s="138"/>
      <c r="CT38" s="139" t="str">
        <f>IF(AND(CR38=0,CS38=0),"",IF(AND(CR38&lt;=100000,CS38&lt;=100000),"",IF(CR38/CQ38&gt;0.7,"男高",IF(CS38/CQ38&gt;0.7,"女高",""))))</f>
        <v>男高</v>
      </c>
    </row>
    <row r="39" spans="1:99">
      <c r="A39" s="78">
        <f>AC39</f>
        <v>0.012</v>
      </c>
      <c r="B39" s="184" t="s">
        <v>136</v>
      </c>
      <c r="C39" s="184" t="s">
        <v>58</v>
      </c>
      <c r="D39" s="184"/>
      <c r="E39" s="184" t="s">
        <v>92</v>
      </c>
      <c r="F39" s="184" t="s">
        <v>98</v>
      </c>
      <c r="G39" s="184" t="s">
        <v>61</v>
      </c>
      <c r="H39" s="87" t="s">
        <v>137</v>
      </c>
      <c r="I39" s="87" t="s">
        <v>138</v>
      </c>
      <c r="J39" s="87" t="s">
        <v>101</v>
      </c>
      <c r="K39" s="176">
        <v>250000</v>
      </c>
      <c r="L39" s="79">
        <v>7</v>
      </c>
      <c r="M39" s="79">
        <v>0</v>
      </c>
      <c r="N39" s="79">
        <v>32</v>
      </c>
      <c r="O39" s="88">
        <v>3</v>
      </c>
      <c r="P39" s="89">
        <v>0</v>
      </c>
      <c r="Q39" s="90">
        <f>O39+P39</f>
        <v>3</v>
      </c>
      <c r="R39" s="80">
        <f>IFERROR(Q39/N39,"-")</f>
        <v>0.09375</v>
      </c>
      <c r="S39" s="79">
        <v>0</v>
      </c>
      <c r="T39" s="79">
        <v>3</v>
      </c>
      <c r="U39" s="80">
        <f>IFERROR(T39/(Q39),"-")</f>
        <v>1</v>
      </c>
      <c r="V39" s="81">
        <f>IFERROR(K39/SUM(Q39:Q42),"-")</f>
        <v>25000</v>
      </c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>
        <f>SUM(Y39:Y42)-SUM(K39:K42)</f>
        <v>-247000</v>
      </c>
      <c r="AC39" s="83">
        <f>SUM(Y39:Y42)/SUM(K39:K42)</f>
        <v>0.012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2</v>
      </c>
      <c r="BG39" s="110">
        <f>IF(Q39=0,"",IF(BF39=0,"",(BF39/Q39)))</f>
        <v>0.66666666666667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1</v>
      </c>
      <c r="BP39" s="117">
        <f>IF(Q39=0,"",IF(BO39=0,"",(BO39/Q39)))</f>
        <v>0.33333333333333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139</v>
      </c>
      <c r="C40" s="184" t="s">
        <v>58</v>
      </c>
      <c r="D40" s="184"/>
      <c r="E40" s="184" t="s">
        <v>92</v>
      </c>
      <c r="F40" s="184" t="s">
        <v>103</v>
      </c>
      <c r="G40" s="184" t="s">
        <v>61</v>
      </c>
      <c r="H40" s="87"/>
      <c r="I40" s="87" t="s">
        <v>138</v>
      </c>
      <c r="J40" s="87"/>
      <c r="K40" s="176"/>
      <c r="L40" s="79">
        <v>7</v>
      </c>
      <c r="M40" s="79">
        <v>0</v>
      </c>
      <c r="N40" s="79">
        <v>65</v>
      </c>
      <c r="O40" s="88">
        <v>1</v>
      </c>
      <c r="P40" s="89">
        <v>0</v>
      </c>
      <c r="Q40" s="90">
        <f>O40+P40</f>
        <v>1</v>
      </c>
      <c r="R40" s="80">
        <f>IFERROR(Q40/N40,"-")</f>
        <v>0.015384615384615</v>
      </c>
      <c r="S40" s="79">
        <v>0</v>
      </c>
      <c r="T40" s="79">
        <v>1</v>
      </c>
      <c r="U40" s="80">
        <f>IFERROR(T40/(Q40),"-")</f>
        <v>1</v>
      </c>
      <c r="V40" s="81"/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>
        <v>1</v>
      </c>
      <c r="AX40" s="104">
        <f>IF(Q40=0,"",IF(AW40=0,"",(AW40/Q40)))</f>
        <v>1</v>
      </c>
      <c r="AY40" s="103"/>
      <c r="AZ40" s="105">
        <f>IFERROR(AY40/AW40,"-")</f>
        <v>0</v>
      </c>
      <c r="BA40" s="106"/>
      <c r="BB40" s="107">
        <f>IFERROR(BA40/AW40,"-")</f>
        <v>0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/>
      <c r="BP40" s="117">
        <f>IF(Q40=0,"",IF(BO40=0,"",(BO40/Q40)))</f>
        <v>0</v>
      </c>
      <c r="BQ40" s="118"/>
      <c r="BR40" s="119" t="str">
        <f>IFERROR(BQ40/BO40,"-")</f>
        <v>-</v>
      </c>
      <c r="BS40" s="120"/>
      <c r="BT40" s="121" t="str">
        <f>IFERROR(BS40/BO40,"-")</f>
        <v>-</v>
      </c>
      <c r="BU40" s="122"/>
      <c r="BV40" s="122"/>
      <c r="BW40" s="122"/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140</v>
      </c>
      <c r="C41" s="184" t="s">
        <v>58</v>
      </c>
      <c r="D41" s="184"/>
      <c r="E41" s="184" t="s">
        <v>92</v>
      </c>
      <c r="F41" s="184" t="s">
        <v>105</v>
      </c>
      <c r="G41" s="184" t="s">
        <v>61</v>
      </c>
      <c r="H41" s="87"/>
      <c r="I41" s="87" t="s">
        <v>138</v>
      </c>
      <c r="J41" s="87"/>
      <c r="K41" s="176"/>
      <c r="L41" s="79">
        <v>5</v>
      </c>
      <c r="M41" s="79">
        <v>0</v>
      </c>
      <c r="N41" s="79">
        <v>29</v>
      </c>
      <c r="O41" s="88">
        <v>1</v>
      </c>
      <c r="P41" s="89">
        <v>0</v>
      </c>
      <c r="Q41" s="90">
        <f>O41+P41</f>
        <v>1</v>
      </c>
      <c r="R41" s="80">
        <f>IFERROR(Q41/N41,"-")</f>
        <v>0.03448275862069</v>
      </c>
      <c r="S41" s="79">
        <v>0</v>
      </c>
      <c r="T41" s="79">
        <v>1</v>
      </c>
      <c r="U41" s="80">
        <f>IFERROR(T41/(Q41),"-")</f>
        <v>1</v>
      </c>
      <c r="V41" s="81"/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1</v>
      </c>
      <c r="BG41" s="110">
        <f>IF(Q41=0,"",IF(BF41=0,"",(BF41/Q41)))</f>
        <v>1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/>
      <c r="BP41" s="117">
        <f>IF(Q41=0,"",IF(BO41=0,"",(BO41/Q41)))</f>
        <v>0</v>
      </c>
      <c r="BQ41" s="118"/>
      <c r="BR41" s="119" t="str">
        <f>IFERROR(BQ41/BO41,"-")</f>
        <v>-</v>
      </c>
      <c r="BS41" s="120"/>
      <c r="BT41" s="121" t="str">
        <f>IFERROR(BS41/BO41,"-")</f>
        <v>-</v>
      </c>
      <c r="BU41" s="122"/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141</v>
      </c>
      <c r="C42" s="184" t="s">
        <v>58</v>
      </c>
      <c r="D42" s="184"/>
      <c r="E42" s="184" t="s">
        <v>73</v>
      </c>
      <c r="F42" s="184" t="s">
        <v>73</v>
      </c>
      <c r="G42" s="184" t="s">
        <v>74</v>
      </c>
      <c r="H42" s="87"/>
      <c r="I42" s="87"/>
      <c r="J42" s="87"/>
      <c r="K42" s="176"/>
      <c r="L42" s="79">
        <v>65</v>
      </c>
      <c r="M42" s="79">
        <v>43</v>
      </c>
      <c r="N42" s="79">
        <v>4</v>
      </c>
      <c r="O42" s="88">
        <v>5</v>
      </c>
      <c r="P42" s="89">
        <v>0</v>
      </c>
      <c r="Q42" s="90">
        <f>O42+P42</f>
        <v>5</v>
      </c>
      <c r="R42" s="80">
        <f>IFERROR(Q42/N42,"-")</f>
        <v>1.25</v>
      </c>
      <c r="S42" s="79">
        <v>1</v>
      </c>
      <c r="T42" s="79">
        <v>1</v>
      </c>
      <c r="U42" s="80">
        <f>IFERROR(T42/(Q42),"-")</f>
        <v>0.2</v>
      </c>
      <c r="V42" s="81"/>
      <c r="W42" s="82">
        <v>1</v>
      </c>
      <c r="X42" s="80">
        <f>IF(Q42=0,"-",W42/Q42)</f>
        <v>0.2</v>
      </c>
      <c r="Y42" s="181">
        <v>3000</v>
      </c>
      <c r="Z42" s="182">
        <f>IFERROR(Y42/Q42,"-")</f>
        <v>600</v>
      </c>
      <c r="AA42" s="182">
        <f>IFERROR(Y42/W42,"-")</f>
        <v>3000</v>
      </c>
      <c r="AB42" s="176"/>
      <c r="AC42" s="83"/>
      <c r="AD42" s="77"/>
      <c r="AE42" s="91">
        <v>1</v>
      </c>
      <c r="AF42" s="92">
        <f>IF(Q42=0,"",IF(AE42=0,"",(AE42/Q42)))</f>
        <v>0.2</v>
      </c>
      <c r="AG42" s="91"/>
      <c r="AH42" s="93">
        <f>IFERROR(AG42/AE42,"-")</f>
        <v>0</v>
      </c>
      <c r="AI42" s="94"/>
      <c r="AJ42" s="95">
        <f>IFERROR(AI42/AE42,"-")</f>
        <v>0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2</v>
      </c>
      <c r="BG42" s="110">
        <f>IF(Q42=0,"",IF(BF42=0,"",(BF42/Q42)))</f>
        <v>0.4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/>
      <c r="BP42" s="117">
        <f>IF(Q42=0,"",IF(BO42=0,"",(BO42/Q42)))</f>
        <v>0</v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>
        <v>2</v>
      </c>
      <c r="BY42" s="124">
        <f>IF(Q42=0,"",IF(BX42=0,"",(BX42/Q42)))</f>
        <v>0.4</v>
      </c>
      <c r="BZ42" s="125">
        <v>1</v>
      </c>
      <c r="CA42" s="126">
        <f>IFERROR(BZ42/BX42,"-")</f>
        <v>0.5</v>
      </c>
      <c r="CB42" s="127">
        <v>3000</v>
      </c>
      <c r="CC42" s="128">
        <f>IFERROR(CB42/BX42,"-")</f>
        <v>1500</v>
      </c>
      <c r="CD42" s="129">
        <v>1</v>
      </c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1</v>
      </c>
      <c r="CQ42" s="138">
        <v>3000</v>
      </c>
      <c r="CR42" s="138">
        <v>3000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3.425</v>
      </c>
      <c r="B43" s="184" t="s">
        <v>142</v>
      </c>
      <c r="C43" s="184" t="s">
        <v>58</v>
      </c>
      <c r="D43" s="184"/>
      <c r="E43" s="184" t="s">
        <v>87</v>
      </c>
      <c r="F43" s="184" t="s">
        <v>88</v>
      </c>
      <c r="G43" s="184" t="s">
        <v>61</v>
      </c>
      <c r="H43" s="87" t="s">
        <v>62</v>
      </c>
      <c r="I43" s="87" t="s">
        <v>83</v>
      </c>
      <c r="J43" s="87" t="s">
        <v>143</v>
      </c>
      <c r="K43" s="176">
        <v>120000</v>
      </c>
      <c r="L43" s="79">
        <v>4</v>
      </c>
      <c r="M43" s="79">
        <v>0</v>
      </c>
      <c r="N43" s="79">
        <v>35</v>
      </c>
      <c r="O43" s="88">
        <v>1</v>
      </c>
      <c r="P43" s="89">
        <v>0</v>
      </c>
      <c r="Q43" s="90">
        <f>O43+P43</f>
        <v>1</v>
      </c>
      <c r="R43" s="80">
        <f>IFERROR(Q43/N43,"-")</f>
        <v>0.028571428571429</v>
      </c>
      <c r="S43" s="79">
        <v>1</v>
      </c>
      <c r="T43" s="79">
        <v>0</v>
      </c>
      <c r="U43" s="80">
        <f>IFERROR(T43/(Q43),"-")</f>
        <v>0</v>
      </c>
      <c r="V43" s="81">
        <f>IFERROR(K43/SUM(Q43:Q44),"-")</f>
        <v>15000</v>
      </c>
      <c r="W43" s="82">
        <v>1</v>
      </c>
      <c r="X43" s="80">
        <f>IF(Q43=0,"-",W43/Q43)</f>
        <v>1</v>
      </c>
      <c r="Y43" s="181">
        <v>20000</v>
      </c>
      <c r="Z43" s="182">
        <f>IFERROR(Y43/Q43,"-")</f>
        <v>20000</v>
      </c>
      <c r="AA43" s="182">
        <f>IFERROR(Y43/W43,"-")</f>
        <v>20000</v>
      </c>
      <c r="AB43" s="176">
        <f>SUM(Y43:Y44)-SUM(K43:K44)</f>
        <v>291000</v>
      </c>
      <c r="AC43" s="83">
        <f>SUM(Y43:Y44)/SUM(K43:K44)</f>
        <v>3.425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>
        <v>1</v>
      </c>
      <c r="BP43" s="117">
        <f>IF(Q43=0,"",IF(BO43=0,"",(BO43/Q43)))</f>
        <v>1</v>
      </c>
      <c r="BQ43" s="118">
        <v>1</v>
      </c>
      <c r="BR43" s="119">
        <f>IFERROR(BQ43/BO43,"-")</f>
        <v>1</v>
      </c>
      <c r="BS43" s="120">
        <v>20000</v>
      </c>
      <c r="BT43" s="121">
        <f>IFERROR(BS43/BO43,"-")</f>
        <v>20000</v>
      </c>
      <c r="BU43" s="122"/>
      <c r="BV43" s="122"/>
      <c r="BW43" s="122">
        <v>1</v>
      </c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20000</v>
      </c>
      <c r="CR43" s="138">
        <v>20000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144</v>
      </c>
      <c r="C44" s="184" t="s">
        <v>58</v>
      </c>
      <c r="D44" s="184"/>
      <c r="E44" s="184" t="s">
        <v>87</v>
      </c>
      <c r="F44" s="184" t="s">
        <v>88</v>
      </c>
      <c r="G44" s="184" t="s">
        <v>74</v>
      </c>
      <c r="H44" s="87"/>
      <c r="I44" s="87"/>
      <c r="J44" s="87"/>
      <c r="K44" s="176"/>
      <c r="L44" s="79">
        <v>30</v>
      </c>
      <c r="M44" s="79">
        <v>25</v>
      </c>
      <c r="N44" s="79">
        <v>10</v>
      </c>
      <c r="O44" s="88">
        <v>7</v>
      </c>
      <c r="P44" s="89">
        <v>0</v>
      </c>
      <c r="Q44" s="90">
        <f>O44+P44</f>
        <v>7</v>
      </c>
      <c r="R44" s="80">
        <f>IFERROR(Q44/N44,"-")</f>
        <v>0.7</v>
      </c>
      <c r="S44" s="79">
        <v>3</v>
      </c>
      <c r="T44" s="79">
        <v>0</v>
      </c>
      <c r="U44" s="80">
        <f>IFERROR(T44/(Q44),"-")</f>
        <v>0</v>
      </c>
      <c r="V44" s="81"/>
      <c r="W44" s="82">
        <v>3</v>
      </c>
      <c r="X44" s="80">
        <f>IF(Q44=0,"-",W44/Q44)</f>
        <v>0.42857142857143</v>
      </c>
      <c r="Y44" s="181">
        <v>391000</v>
      </c>
      <c r="Z44" s="182">
        <f>IFERROR(Y44/Q44,"-")</f>
        <v>55857.142857143</v>
      </c>
      <c r="AA44" s="182">
        <f>IFERROR(Y44/W44,"-")</f>
        <v>130333.33333333</v>
      </c>
      <c r="AB44" s="176"/>
      <c r="AC44" s="83"/>
      <c r="AD44" s="77"/>
      <c r="AE44" s="91">
        <v>1</v>
      </c>
      <c r="AF44" s="92">
        <f>IF(Q44=0,"",IF(AE44=0,"",(AE44/Q44)))</f>
        <v>0.14285714285714</v>
      </c>
      <c r="AG44" s="91"/>
      <c r="AH44" s="93">
        <f>IFERROR(AG44/AE44,"-")</f>
        <v>0</v>
      </c>
      <c r="AI44" s="94"/>
      <c r="AJ44" s="95">
        <f>IFERROR(AI44/AE44,"-")</f>
        <v>0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>
        <v>1</v>
      </c>
      <c r="AX44" s="104">
        <f>IF(Q44=0,"",IF(AW44=0,"",(AW44/Q44)))</f>
        <v>0.14285714285714</v>
      </c>
      <c r="AY44" s="103"/>
      <c r="AZ44" s="105">
        <f>IFERROR(AY44/AW44,"-")</f>
        <v>0</v>
      </c>
      <c r="BA44" s="106"/>
      <c r="BB44" s="107">
        <f>IFERROR(BA44/AW44,"-")</f>
        <v>0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>
        <v>1</v>
      </c>
      <c r="BP44" s="117">
        <f>IF(Q44=0,"",IF(BO44=0,"",(BO44/Q44)))</f>
        <v>0.14285714285714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>
        <v>2</v>
      </c>
      <c r="BY44" s="124">
        <f>IF(Q44=0,"",IF(BX44=0,"",(BX44/Q44)))</f>
        <v>0.28571428571429</v>
      </c>
      <c r="BZ44" s="125">
        <v>1</v>
      </c>
      <c r="CA44" s="126">
        <f>IFERROR(BZ44/BX44,"-")</f>
        <v>0.5</v>
      </c>
      <c r="CB44" s="127">
        <v>184000</v>
      </c>
      <c r="CC44" s="128">
        <f>IFERROR(CB44/BX44,"-")</f>
        <v>92000</v>
      </c>
      <c r="CD44" s="129"/>
      <c r="CE44" s="129"/>
      <c r="CF44" s="129">
        <v>1</v>
      </c>
      <c r="CG44" s="130">
        <v>2</v>
      </c>
      <c r="CH44" s="131">
        <f>IF(Q44=0,"",IF(CG44=0,"",(CG44/Q44)))</f>
        <v>0.28571428571429</v>
      </c>
      <c r="CI44" s="132">
        <v>2</v>
      </c>
      <c r="CJ44" s="133">
        <f>IFERROR(CI44/CG44,"-")</f>
        <v>1</v>
      </c>
      <c r="CK44" s="134">
        <v>207000</v>
      </c>
      <c r="CL44" s="135">
        <f>IFERROR(CK44/CG44,"-")</f>
        <v>103500</v>
      </c>
      <c r="CM44" s="136"/>
      <c r="CN44" s="136"/>
      <c r="CO44" s="136">
        <v>2</v>
      </c>
      <c r="CP44" s="137">
        <v>3</v>
      </c>
      <c r="CQ44" s="138">
        <v>391000</v>
      </c>
      <c r="CR44" s="138">
        <v>184000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>
        <f>AC45</f>
        <v>19.158333333333</v>
      </c>
      <c r="B45" s="184" t="s">
        <v>145</v>
      </c>
      <c r="C45" s="184" t="s">
        <v>58</v>
      </c>
      <c r="D45" s="184"/>
      <c r="E45" s="184" t="s">
        <v>117</v>
      </c>
      <c r="F45" s="184" t="s">
        <v>118</v>
      </c>
      <c r="G45" s="184" t="s">
        <v>61</v>
      </c>
      <c r="H45" s="87" t="s">
        <v>62</v>
      </c>
      <c r="I45" s="87" t="s">
        <v>83</v>
      </c>
      <c r="J45" s="87" t="s">
        <v>146</v>
      </c>
      <c r="K45" s="176">
        <v>120000</v>
      </c>
      <c r="L45" s="79">
        <v>7</v>
      </c>
      <c r="M45" s="79">
        <v>0</v>
      </c>
      <c r="N45" s="79">
        <v>48</v>
      </c>
      <c r="O45" s="88">
        <v>3</v>
      </c>
      <c r="P45" s="89">
        <v>0</v>
      </c>
      <c r="Q45" s="90">
        <f>O45+P45</f>
        <v>3</v>
      </c>
      <c r="R45" s="80">
        <f>IFERROR(Q45/N45,"-")</f>
        <v>0.0625</v>
      </c>
      <c r="S45" s="79">
        <v>0</v>
      </c>
      <c r="T45" s="79">
        <v>1</v>
      </c>
      <c r="U45" s="80">
        <f>IFERROR(T45/(Q45),"-")</f>
        <v>0.33333333333333</v>
      </c>
      <c r="V45" s="81">
        <f>IFERROR(K45/SUM(Q45:Q46),"-")</f>
        <v>20000</v>
      </c>
      <c r="W45" s="82">
        <v>1</v>
      </c>
      <c r="X45" s="80">
        <f>IF(Q45=0,"-",W45/Q45)</f>
        <v>0.33333333333333</v>
      </c>
      <c r="Y45" s="181">
        <v>50000</v>
      </c>
      <c r="Z45" s="182">
        <f>IFERROR(Y45/Q45,"-")</f>
        <v>16666.666666667</v>
      </c>
      <c r="AA45" s="182">
        <f>IFERROR(Y45/W45,"-")</f>
        <v>50000</v>
      </c>
      <c r="AB45" s="176">
        <f>SUM(Y45:Y46)-SUM(K45:K46)</f>
        <v>2179000</v>
      </c>
      <c r="AC45" s="83">
        <f>SUM(Y45:Y46)/SUM(K45:K46)</f>
        <v>19.158333333333</v>
      </c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1</v>
      </c>
      <c r="BG45" s="110">
        <f>IF(Q45=0,"",IF(BF45=0,"",(BF45/Q45)))</f>
        <v>0.33333333333333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1</v>
      </c>
      <c r="BP45" s="117">
        <f>IF(Q45=0,"",IF(BO45=0,"",(BO45/Q45)))</f>
        <v>0.33333333333333</v>
      </c>
      <c r="BQ45" s="118">
        <v>1</v>
      </c>
      <c r="BR45" s="119">
        <f>IFERROR(BQ45/BO45,"-")</f>
        <v>1</v>
      </c>
      <c r="BS45" s="120">
        <v>50000</v>
      </c>
      <c r="BT45" s="121">
        <f>IFERROR(BS45/BO45,"-")</f>
        <v>50000</v>
      </c>
      <c r="BU45" s="122"/>
      <c r="BV45" s="122"/>
      <c r="BW45" s="122">
        <v>1</v>
      </c>
      <c r="BX45" s="123">
        <v>1</v>
      </c>
      <c r="BY45" s="124">
        <f>IF(Q45=0,"",IF(BX45=0,"",(BX45/Q45)))</f>
        <v>0.33333333333333</v>
      </c>
      <c r="BZ45" s="125"/>
      <c r="CA45" s="126">
        <f>IFERROR(BZ45/BX45,"-")</f>
        <v>0</v>
      </c>
      <c r="CB45" s="127"/>
      <c r="CC45" s="128">
        <f>IFERROR(CB45/BX45,"-")</f>
        <v>0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1</v>
      </c>
      <c r="CQ45" s="138">
        <v>50000</v>
      </c>
      <c r="CR45" s="138">
        <v>50000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147</v>
      </c>
      <c r="C46" s="184" t="s">
        <v>58</v>
      </c>
      <c r="D46" s="184"/>
      <c r="E46" s="184" t="s">
        <v>117</v>
      </c>
      <c r="F46" s="184" t="s">
        <v>118</v>
      </c>
      <c r="G46" s="184" t="s">
        <v>74</v>
      </c>
      <c r="H46" s="87"/>
      <c r="I46" s="87"/>
      <c r="J46" s="87"/>
      <c r="K46" s="176"/>
      <c r="L46" s="79">
        <v>33</v>
      </c>
      <c r="M46" s="79">
        <v>17</v>
      </c>
      <c r="N46" s="79">
        <v>15</v>
      </c>
      <c r="O46" s="88">
        <v>3</v>
      </c>
      <c r="P46" s="89">
        <v>0</v>
      </c>
      <c r="Q46" s="90">
        <f>O46+P46</f>
        <v>3</v>
      </c>
      <c r="R46" s="80">
        <f>IFERROR(Q46/N46,"-")</f>
        <v>0.2</v>
      </c>
      <c r="S46" s="79">
        <v>1</v>
      </c>
      <c r="T46" s="79">
        <v>1</v>
      </c>
      <c r="U46" s="80">
        <f>IFERROR(T46/(Q46),"-")</f>
        <v>0.33333333333333</v>
      </c>
      <c r="V46" s="81"/>
      <c r="W46" s="82">
        <v>2</v>
      </c>
      <c r="X46" s="80">
        <f>IF(Q46=0,"-",W46/Q46)</f>
        <v>0.66666666666667</v>
      </c>
      <c r="Y46" s="181">
        <v>2249000</v>
      </c>
      <c r="Z46" s="182">
        <f>IFERROR(Y46/Q46,"-")</f>
        <v>749666.66666667</v>
      </c>
      <c r="AA46" s="182">
        <f>IFERROR(Y46/W46,"-")</f>
        <v>1124500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>
        <v>1</v>
      </c>
      <c r="BP46" s="117">
        <f>IF(Q46=0,"",IF(BO46=0,"",(BO46/Q46)))</f>
        <v>0.33333333333333</v>
      </c>
      <c r="BQ46" s="118"/>
      <c r="BR46" s="119">
        <f>IFERROR(BQ46/BO46,"-")</f>
        <v>0</v>
      </c>
      <c r="BS46" s="120"/>
      <c r="BT46" s="121">
        <f>IFERROR(BS46/BO46,"-")</f>
        <v>0</v>
      </c>
      <c r="BU46" s="122"/>
      <c r="BV46" s="122"/>
      <c r="BW46" s="122"/>
      <c r="BX46" s="123">
        <v>2</v>
      </c>
      <c r="BY46" s="124">
        <f>IF(Q46=0,"",IF(BX46=0,"",(BX46/Q46)))</f>
        <v>0.66666666666667</v>
      </c>
      <c r="BZ46" s="125">
        <v>2</v>
      </c>
      <c r="CA46" s="126">
        <f>IFERROR(BZ46/BX46,"-")</f>
        <v>1</v>
      </c>
      <c r="CB46" s="127">
        <v>2249000</v>
      </c>
      <c r="CC46" s="128">
        <f>IFERROR(CB46/BX46,"-")</f>
        <v>1124500</v>
      </c>
      <c r="CD46" s="129"/>
      <c r="CE46" s="129"/>
      <c r="CF46" s="129">
        <v>2</v>
      </c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2</v>
      </c>
      <c r="CQ46" s="138">
        <v>2249000</v>
      </c>
      <c r="CR46" s="138">
        <v>1550000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>
        <f>AC47</f>
        <v>0.66666666666667</v>
      </c>
      <c r="B47" s="184" t="s">
        <v>148</v>
      </c>
      <c r="C47" s="184" t="s">
        <v>58</v>
      </c>
      <c r="D47" s="184"/>
      <c r="E47" s="184" t="s">
        <v>87</v>
      </c>
      <c r="F47" s="184" t="s">
        <v>88</v>
      </c>
      <c r="G47" s="184" t="s">
        <v>61</v>
      </c>
      <c r="H47" s="87" t="s">
        <v>66</v>
      </c>
      <c r="I47" s="87" t="s">
        <v>83</v>
      </c>
      <c r="J47" s="186" t="s">
        <v>149</v>
      </c>
      <c r="K47" s="176">
        <v>150000</v>
      </c>
      <c r="L47" s="79">
        <v>10</v>
      </c>
      <c r="M47" s="79">
        <v>0</v>
      </c>
      <c r="N47" s="79">
        <v>33</v>
      </c>
      <c r="O47" s="88">
        <v>6</v>
      </c>
      <c r="P47" s="89">
        <v>0</v>
      </c>
      <c r="Q47" s="90">
        <f>O47+P47</f>
        <v>6</v>
      </c>
      <c r="R47" s="80">
        <f>IFERROR(Q47/N47,"-")</f>
        <v>0.18181818181818</v>
      </c>
      <c r="S47" s="79">
        <v>1</v>
      </c>
      <c r="T47" s="79">
        <v>3</v>
      </c>
      <c r="U47" s="80">
        <f>IFERROR(T47/(Q47),"-")</f>
        <v>0.5</v>
      </c>
      <c r="V47" s="81">
        <f>IFERROR(K47/SUM(Q47:Q48),"-")</f>
        <v>13636.363636364</v>
      </c>
      <c r="W47" s="82">
        <v>2</v>
      </c>
      <c r="X47" s="80">
        <f>IF(Q47=0,"-",W47/Q47)</f>
        <v>0.33333333333333</v>
      </c>
      <c r="Y47" s="181">
        <v>97000</v>
      </c>
      <c r="Z47" s="182">
        <f>IFERROR(Y47/Q47,"-")</f>
        <v>16166.666666667</v>
      </c>
      <c r="AA47" s="182">
        <f>IFERROR(Y47/W47,"-")</f>
        <v>48500</v>
      </c>
      <c r="AB47" s="176">
        <f>SUM(Y47:Y48)-SUM(K47:K48)</f>
        <v>-50000</v>
      </c>
      <c r="AC47" s="83">
        <f>SUM(Y47:Y48)/SUM(K47:K48)</f>
        <v>0.66666666666667</v>
      </c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>
        <v>1</v>
      </c>
      <c r="AX47" s="104">
        <f>IF(Q47=0,"",IF(AW47=0,"",(AW47/Q47)))</f>
        <v>0.16666666666667</v>
      </c>
      <c r="AY47" s="103"/>
      <c r="AZ47" s="105">
        <f>IFERROR(AY47/AW47,"-")</f>
        <v>0</v>
      </c>
      <c r="BA47" s="106"/>
      <c r="BB47" s="107">
        <f>IFERROR(BA47/AW47,"-")</f>
        <v>0</v>
      </c>
      <c r="BC47" s="108"/>
      <c r="BD47" s="108"/>
      <c r="BE47" s="108"/>
      <c r="BF47" s="109">
        <v>1</v>
      </c>
      <c r="BG47" s="110">
        <f>IF(Q47=0,"",IF(BF47=0,"",(BF47/Q47)))</f>
        <v>0.16666666666667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3</v>
      </c>
      <c r="BP47" s="117">
        <f>IF(Q47=0,"",IF(BO47=0,"",(BO47/Q47)))</f>
        <v>0.5</v>
      </c>
      <c r="BQ47" s="118">
        <v>1</v>
      </c>
      <c r="BR47" s="119">
        <f>IFERROR(BQ47/BO47,"-")</f>
        <v>0.33333333333333</v>
      </c>
      <c r="BS47" s="120">
        <v>73000</v>
      </c>
      <c r="BT47" s="121">
        <f>IFERROR(BS47/BO47,"-")</f>
        <v>24333.333333333</v>
      </c>
      <c r="BU47" s="122"/>
      <c r="BV47" s="122"/>
      <c r="BW47" s="122">
        <v>1</v>
      </c>
      <c r="BX47" s="123">
        <v>1</v>
      </c>
      <c r="BY47" s="124">
        <f>IF(Q47=0,"",IF(BX47=0,"",(BX47/Q47)))</f>
        <v>0.16666666666667</v>
      </c>
      <c r="BZ47" s="125">
        <v>1</v>
      </c>
      <c r="CA47" s="126">
        <f>IFERROR(BZ47/BX47,"-")</f>
        <v>1</v>
      </c>
      <c r="CB47" s="127">
        <v>24000</v>
      </c>
      <c r="CC47" s="128">
        <f>IFERROR(CB47/BX47,"-")</f>
        <v>24000</v>
      </c>
      <c r="CD47" s="129"/>
      <c r="CE47" s="129"/>
      <c r="CF47" s="129">
        <v>1</v>
      </c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2</v>
      </c>
      <c r="CQ47" s="138">
        <v>97000</v>
      </c>
      <c r="CR47" s="138">
        <v>73000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150</v>
      </c>
      <c r="C48" s="184" t="s">
        <v>58</v>
      </c>
      <c r="D48" s="184"/>
      <c r="E48" s="184" t="s">
        <v>87</v>
      </c>
      <c r="F48" s="184" t="s">
        <v>88</v>
      </c>
      <c r="G48" s="184" t="s">
        <v>74</v>
      </c>
      <c r="H48" s="87"/>
      <c r="I48" s="87"/>
      <c r="J48" s="87"/>
      <c r="K48" s="176"/>
      <c r="L48" s="79">
        <v>41</v>
      </c>
      <c r="M48" s="79">
        <v>26</v>
      </c>
      <c r="N48" s="79">
        <v>0</v>
      </c>
      <c r="O48" s="88">
        <v>5</v>
      </c>
      <c r="P48" s="89">
        <v>0</v>
      </c>
      <c r="Q48" s="90">
        <f>O48+P48</f>
        <v>5</v>
      </c>
      <c r="R48" s="80" t="str">
        <f>IFERROR(Q48/N48,"-")</f>
        <v>-</v>
      </c>
      <c r="S48" s="79">
        <v>0</v>
      </c>
      <c r="T48" s="79">
        <v>0</v>
      </c>
      <c r="U48" s="80">
        <f>IFERROR(T48/(Q48),"-")</f>
        <v>0</v>
      </c>
      <c r="V48" s="81"/>
      <c r="W48" s="82">
        <v>1</v>
      </c>
      <c r="X48" s="80">
        <f>IF(Q48=0,"-",W48/Q48)</f>
        <v>0.2</v>
      </c>
      <c r="Y48" s="181">
        <v>3000</v>
      </c>
      <c r="Z48" s="182">
        <f>IFERROR(Y48/Q48,"-")</f>
        <v>600</v>
      </c>
      <c r="AA48" s="182">
        <f>IFERROR(Y48/W48,"-")</f>
        <v>3000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>
        <v>4</v>
      </c>
      <c r="BP48" s="117">
        <f>IF(Q48=0,"",IF(BO48=0,"",(BO48/Q48)))</f>
        <v>0.8</v>
      </c>
      <c r="BQ48" s="118"/>
      <c r="BR48" s="119">
        <f>IFERROR(BQ48/BO48,"-")</f>
        <v>0</v>
      </c>
      <c r="BS48" s="120"/>
      <c r="BT48" s="121">
        <f>IFERROR(BS48/BO48,"-")</f>
        <v>0</v>
      </c>
      <c r="BU48" s="122"/>
      <c r="BV48" s="122"/>
      <c r="BW48" s="122"/>
      <c r="BX48" s="123">
        <v>1</v>
      </c>
      <c r="BY48" s="124">
        <f>IF(Q48=0,"",IF(BX48=0,"",(BX48/Q48)))</f>
        <v>0.2</v>
      </c>
      <c r="BZ48" s="125">
        <v>1</v>
      </c>
      <c r="CA48" s="126">
        <f>IFERROR(BZ48/BX48,"-")</f>
        <v>1</v>
      </c>
      <c r="CB48" s="127">
        <v>3000</v>
      </c>
      <c r="CC48" s="128">
        <f>IFERROR(CB48/BX48,"-")</f>
        <v>3000</v>
      </c>
      <c r="CD48" s="129">
        <v>1</v>
      </c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1</v>
      </c>
      <c r="CQ48" s="138">
        <v>3000</v>
      </c>
      <c r="CR48" s="138">
        <v>3000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>
        <f>AC49</f>
        <v>3.1066666666667</v>
      </c>
      <c r="B49" s="184" t="s">
        <v>151</v>
      </c>
      <c r="C49" s="184" t="s">
        <v>58</v>
      </c>
      <c r="D49" s="184"/>
      <c r="E49" s="184" t="s">
        <v>117</v>
      </c>
      <c r="F49" s="184" t="s">
        <v>118</v>
      </c>
      <c r="G49" s="184" t="s">
        <v>61</v>
      </c>
      <c r="H49" s="87" t="s">
        <v>66</v>
      </c>
      <c r="I49" s="87" t="s">
        <v>83</v>
      </c>
      <c r="J49" s="87" t="s">
        <v>152</v>
      </c>
      <c r="K49" s="176">
        <v>150000</v>
      </c>
      <c r="L49" s="79">
        <v>8</v>
      </c>
      <c r="M49" s="79">
        <v>0</v>
      </c>
      <c r="N49" s="79">
        <v>54</v>
      </c>
      <c r="O49" s="88">
        <v>4</v>
      </c>
      <c r="P49" s="89">
        <v>0</v>
      </c>
      <c r="Q49" s="90">
        <f>O49+P49</f>
        <v>4</v>
      </c>
      <c r="R49" s="80">
        <f>IFERROR(Q49/N49,"-")</f>
        <v>0.074074074074074</v>
      </c>
      <c r="S49" s="79">
        <v>0</v>
      </c>
      <c r="T49" s="79">
        <v>1</v>
      </c>
      <c r="U49" s="80">
        <f>IFERROR(T49/(Q49),"-")</f>
        <v>0.25</v>
      </c>
      <c r="V49" s="81">
        <f>IFERROR(K49/SUM(Q49:Q50),"-")</f>
        <v>15000</v>
      </c>
      <c r="W49" s="82">
        <v>1</v>
      </c>
      <c r="X49" s="80">
        <f>IF(Q49=0,"-",W49/Q49)</f>
        <v>0.25</v>
      </c>
      <c r="Y49" s="181">
        <v>10000</v>
      </c>
      <c r="Z49" s="182">
        <f>IFERROR(Y49/Q49,"-")</f>
        <v>2500</v>
      </c>
      <c r="AA49" s="182">
        <f>IFERROR(Y49/W49,"-")</f>
        <v>10000</v>
      </c>
      <c r="AB49" s="176">
        <f>SUM(Y49:Y50)-SUM(K49:K50)</f>
        <v>316000</v>
      </c>
      <c r="AC49" s="83">
        <f>SUM(Y49:Y50)/SUM(K49:K50)</f>
        <v>3.1066666666667</v>
      </c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1</v>
      </c>
      <c r="BG49" s="110">
        <f>IF(Q49=0,"",IF(BF49=0,"",(BF49/Q49)))</f>
        <v>0.25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>
        <v>3</v>
      </c>
      <c r="BP49" s="117">
        <f>IF(Q49=0,"",IF(BO49=0,"",(BO49/Q49)))</f>
        <v>0.75</v>
      </c>
      <c r="BQ49" s="118">
        <v>1</v>
      </c>
      <c r="BR49" s="119">
        <f>IFERROR(BQ49/BO49,"-")</f>
        <v>0.33333333333333</v>
      </c>
      <c r="BS49" s="120">
        <v>10000</v>
      </c>
      <c r="BT49" s="121">
        <f>IFERROR(BS49/BO49,"-")</f>
        <v>3333.3333333333</v>
      </c>
      <c r="BU49" s="122"/>
      <c r="BV49" s="122">
        <v>1</v>
      </c>
      <c r="BW49" s="122"/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1</v>
      </c>
      <c r="CQ49" s="138">
        <v>10000</v>
      </c>
      <c r="CR49" s="138">
        <v>10000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153</v>
      </c>
      <c r="C50" s="184" t="s">
        <v>58</v>
      </c>
      <c r="D50" s="184"/>
      <c r="E50" s="184" t="s">
        <v>117</v>
      </c>
      <c r="F50" s="184" t="s">
        <v>118</v>
      </c>
      <c r="G50" s="184" t="s">
        <v>74</v>
      </c>
      <c r="H50" s="87"/>
      <c r="I50" s="87"/>
      <c r="J50" s="87"/>
      <c r="K50" s="176"/>
      <c r="L50" s="79">
        <v>30</v>
      </c>
      <c r="M50" s="79">
        <v>28</v>
      </c>
      <c r="N50" s="79">
        <v>18</v>
      </c>
      <c r="O50" s="88">
        <v>6</v>
      </c>
      <c r="P50" s="89">
        <v>0</v>
      </c>
      <c r="Q50" s="90">
        <f>O50+P50</f>
        <v>6</v>
      </c>
      <c r="R50" s="80">
        <f>IFERROR(Q50/N50,"-")</f>
        <v>0.33333333333333</v>
      </c>
      <c r="S50" s="79">
        <v>2</v>
      </c>
      <c r="T50" s="79">
        <v>0</v>
      </c>
      <c r="U50" s="80">
        <f>IFERROR(T50/(Q50),"-")</f>
        <v>0</v>
      </c>
      <c r="V50" s="81"/>
      <c r="W50" s="82">
        <v>3</v>
      </c>
      <c r="X50" s="80">
        <f>IF(Q50=0,"-",W50/Q50)</f>
        <v>0.5</v>
      </c>
      <c r="Y50" s="181">
        <v>456000</v>
      </c>
      <c r="Z50" s="182">
        <f>IFERROR(Y50/Q50,"-")</f>
        <v>76000</v>
      </c>
      <c r="AA50" s="182">
        <f>IFERROR(Y50/W50,"-")</f>
        <v>152000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4</v>
      </c>
      <c r="BP50" s="117">
        <f>IF(Q50=0,"",IF(BO50=0,"",(BO50/Q50)))</f>
        <v>0.66666666666667</v>
      </c>
      <c r="BQ50" s="118">
        <v>1</v>
      </c>
      <c r="BR50" s="119">
        <f>IFERROR(BQ50/BO50,"-")</f>
        <v>0.25</v>
      </c>
      <c r="BS50" s="120">
        <v>435000</v>
      </c>
      <c r="BT50" s="121">
        <f>IFERROR(BS50/BO50,"-")</f>
        <v>108750</v>
      </c>
      <c r="BU50" s="122"/>
      <c r="BV50" s="122"/>
      <c r="BW50" s="122">
        <v>1</v>
      </c>
      <c r="BX50" s="123">
        <v>1</v>
      </c>
      <c r="BY50" s="124">
        <f>IF(Q50=0,"",IF(BX50=0,"",(BX50/Q50)))</f>
        <v>0.16666666666667</v>
      </c>
      <c r="BZ50" s="125">
        <v>1</v>
      </c>
      <c r="CA50" s="126">
        <f>IFERROR(BZ50/BX50,"-")</f>
        <v>1</v>
      </c>
      <c r="CB50" s="127">
        <v>13000</v>
      </c>
      <c r="CC50" s="128">
        <f>IFERROR(CB50/BX50,"-")</f>
        <v>13000</v>
      </c>
      <c r="CD50" s="129"/>
      <c r="CE50" s="129"/>
      <c r="CF50" s="129">
        <v>1</v>
      </c>
      <c r="CG50" s="130">
        <v>1</v>
      </c>
      <c r="CH50" s="131">
        <f>IF(Q50=0,"",IF(CG50=0,"",(CG50/Q50)))</f>
        <v>0.16666666666667</v>
      </c>
      <c r="CI50" s="132">
        <v>1</v>
      </c>
      <c r="CJ50" s="133">
        <f>IFERROR(CI50/CG50,"-")</f>
        <v>1</v>
      </c>
      <c r="CK50" s="134">
        <v>13000</v>
      </c>
      <c r="CL50" s="135">
        <f>IFERROR(CK50/CG50,"-")</f>
        <v>13000</v>
      </c>
      <c r="CM50" s="136"/>
      <c r="CN50" s="136">
        <v>1</v>
      </c>
      <c r="CO50" s="136"/>
      <c r="CP50" s="137">
        <v>3</v>
      </c>
      <c r="CQ50" s="138">
        <v>456000</v>
      </c>
      <c r="CR50" s="138">
        <v>435000</v>
      </c>
      <c r="CS50" s="138"/>
      <c r="CT50" s="139" t="str">
        <f>IF(AND(CR50=0,CS50=0),"",IF(AND(CR50&lt;=100000,CS50&lt;=100000),"",IF(CR50/CQ50&gt;0.7,"男高",IF(CS50/CQ50&gt;0.7,"女高",""))))</f>
        <v>男高</v>
      </c>
    </row>
    <row r="51" spans="1:99">
      <c r="A51" s="78">
        <f>AC51</f>
        <v>0.023076923076923</v>
      </c>
      <c r="B51" s="184" t="s">
        <v>154</v>
      </c>
      <c r="C51" s="184" t="s">
        <v>58</v>
      </c>
      <c r="D51" s="184"/>
      <c r="E51" s="184" t="s">
        <v>117</v>
      </c>
      <c r="F51" s="184" t="s">
        <v>118</v>
      </c>
      <c r="G51" s="184" t="s">
        <v>61</v>
      </c>
      <c r="H51" s="87" t="s">
        <v>82</v>
      </c>
      <c r="I51" s="87" t="s">
        <v>83</v>
      </c>
      <c r="J51" s="185" t="s">
        <v>155</v>
      </c>
      <c r="K51" s="176">
        <v>130000</v>
      </c>
      <c r="L51" s="79">
        <v>7</v>
      </c>
      <c r="M51" s="79">
        <v>0</v>
      </c>
      <c r="N51" s="79">
        <v>27</v>
      </c>
      <c r="O51" s="88">
        <v>4</v>
      </c>
      <c r="P51" s="89">
        <v>0</v>
      </c>
      <c r="Q51" s="90">
        <f>O51+P51</f>
        <v>4</v>
      </c>
      <c r="R51" s="80">
        <f>IFERROR(Q51/N51,"-")</f>
        <v>0.14814814814815</v>
      </c>
      <c r="S51" s="79">
        <v>0</v>
      </c>
      <c r="T51" s="79">
        <v>2</v>
      </c>
      <c r="U51" s="80">
        <f>IFERROR(T51/(Q51),"-")</f>
        <v>0.5</v>
      </c>
      <c r="V51" s="81">
        <f>IFERROR(K51/SUM(Q51:Q52),"-")</f>
        <v>14444.444444444</v>
      </c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>
        <f>SUM(Y51:Y52)-SUM(K51:K52)</f>
        <v>-127000</v>
      </c>
      <c r="AC51" s="83">
        <f>SUM(Y51:Y52)/SUM(K51:K52)</f>
        <v>0.023076923076923</v>
      </c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2</v>
      </c>
      <c r="BG51" s="110">
        <f>IF(Q51=0,"",IF(BF51=0,"",(BF51/Q51)))</f>
        <v>0.5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2</v>
      </c>
      <c r="BP51" s="117">
        <f>IF(Q51=0,"",IF(BO51=0,"",(BO51/Q51)))</f>
        <v>0.5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/>
      <c r="BY51" s="124">
        <f>IF(Q51=0,"",IF(BX51=0,"",(BX51/Q51)))</f>
        <v>0</v>
      </c>
      <c r="BZ51" s="125"/>
      <c r="CA51" s="126" t="str">
        <f>IFERROR(BZ51/BX51,"-")</f>
        <v>-</v>
      </c>
      <c r="CB51" s="127"/>
      <c r="CC51" s="128" t="str">
        <f>IFERROR(CB51/BX51,"-")</f>
        <v>-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/>
      <c r="B52" s="184" t="s">
        <v>156</v>
      </c>
      <c r="C52" s="184" t="s">
        <v>58</v>
      </c>
      <c r="D52" s="184"/>
      <c r="E52" s="184" t="s">
        <v>117</v>
      </c>
      <c r="F52" s="184" t="s">
        <v>118</v>
      </c>
      <c r="G52" s="184" t="s">
        <v>74</v>
      </c>
      <c r="H52" s="87"/>
      <c r="I52" s="87"/>
      <c r="J52" s="87"/>
      <c r="K52" s="176"/>
      <c r="L52" s="79">
        <v>23</v>
      </c>
      <c r="M52" s="79">
        <v>19</v>
      </c>
      <c r="N52" s="79">
        <v>9</v>
      </c>
      <c r="O52" s="88">
        <v>5</v>
      </c>
      <c r="P52" s="89">
        <v>0</v>
      </c>
      <c r="Q52" s="90">
        <f>O52+P52</f>
        <v>5</v>
      </c>
      <c r="R52" s="80">
        <f>IFERROR(Q52/N52,"-")</f>
        <v>0.55555555555556</v>
      </c>
      <c r="S52" s="79">
        <v>0</v>
      </c>
      <c r="T52" s="79">
        <v>3</v>
      </c>
      <c r="U52" s="80">
        <f>IFERROR(T52/(Q52),"-")</f>
        <v>0.6</v>
      </c>
      <c r="V52" s="81"/>
      <c r="W52" s="82">
        <v>1</v>
      </c>
      <c r="X52" s="80">
        <f>IF(Q52=0,"-",W52/Q52)</f>
        <v>0.2</v>
      </c>
      <c r="Y52" s="181">
        <v>3000</v>
      </c>
      <c r="Z52" s="182">
        <f>IFERROR(Y52/Q52,"-")</f>
        <v>600</v>
      </c>
      <c r="AA52" s="182">
        <f>IFERROR(Y52/W52,"-")</f>
        <v>3000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3</v>
      </c>
      <c r="BG52" s="110">
        <f>IF(Q52=0,"",IF(BF52=0,"",(BF52/Q52)))</f>
        <v>0.6</v>
      </c>
      <c r="BH52" s="109">
        <v>1</v>
      </c>
      <c r="BI52" s="111">
        <f>IFERROR(BH52/BF52,"-")</f>
        <v>0.33333333333333</v>
      </c>
      <c r="BJ52" s="112">
        <v>3000</v>
      </c>
      <c r="BK52" s="113">
        <f>IFERROR(BJ52/BF52,"-")</f>
        <v>1000</v>
      </c>
      <c r="BL52" s="114">
        <v>1</v>
      </c>
      <c r="BM52" s="114"/>
      <c r="BN52" s="114"/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>
        <v>1</v>
      </c>
      <c r="BY52" s="124">
        <f>IF(Q52=0,"",IF(BX52=0,"",(BX52/Q52)))</f>
        <v>0.2</v>
      </c>
      <c r="BZ52" s="125"/>
      <c r="CA52" s="126">
        <f>IFERROR(BZ52/BX52,"-")</f>
        <v>0</v>
      </c>
      <c r="CB52" s="127"/>
      <c r="CC52" s="128">
        <f>IFERROR(CB52/BX52,"-")</f>
        <v>0</v>
      </c>
      <c r="CD52" s="129"/>
      <c r="CE52" s="129"/>
      <c r="CF52" s="129"/>
      <c r="CG52" s="130">
        <v>1</v>
      </c>
      <c r="CH52" s="131">
        <f>IF(Q52=0,"",IF(CG52=0,"",(CG52/Q52)))</f>
        <v>0.2</v>
      </c>
      <c r="CI52" s="132"/>
      <c r="CJ52" s="133">
        <f>IFERROR(CI52/CG52,"-")</f>
        <v>0</v>
      </c>
      <c r="CK52" s="134"/>
      <c r="CL52" s="135">
        <f>IFERROR(CK52/CG52,"-")</f>
        <v>0</v>
      </c>
      <c r="CM52" s="136"/>
      <c r="CN52" s="136"/>
      <c r="CO52" s="136"/>
      <c r="CP52" s="137">
        <v>1</v>
      </c>
      <c r="CQ52" s="138">
        <v>3000</v>
      </c>
      <c r="CR52" s="138">
        <v>3000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>
        <f>AC53</f>
        <v>0.046153846153846</v>
      </c>
      <c r="B53" s="184" t="s">
        <v>157</v>
      </c>
      <c r="C53" s="184" t="s">
        <v>58</v>
      </c>
      <c r="D53" s="184"/>
      <c r="E53" s="184" t="s">
        <v>87</v>
      </c>
      <c r="F53" s="184" t="s">
        <v>88</v>
      </c>
      <c r="G53" s="184" t="s">
        <v>61</v>
      </c>
      <c r="H53" s="87" t="s">
        <v>78</v>
      </c>
      <c r="I53" s="87" t="s">
        <v>83</v>
      </c>
      <c r="J53" s="87" t="s">
        <v>89</v>
      </c>
      <c r="K53" s="176">
        <v>130000</v>
      </c>
      <c r="L53" s="79">
        <v>6</v>
      </c>
      <c r="M53" s="79">
        <v>0</v>
      </c>
      <c r="N53" s="79">
        <v>24</v>
      </c>
      <c r="O53" s="88">
        <v>1</v>
      </c>
      <c r="P53" s="89">
        <v>0</v>
      </c>
      <c r="Q53" s="90">
        <f>O53+P53</f>
        <v>1</v>
      </c>
      <c r="R53" s="80">
        <f>IFERROR(Q53/N53,"-")</f>
        <v>0.041666666666667</v>
      </c>
      <c r="S53" s="79">
        <v>0</v>
      </c>
      <c r="T53" s="79">
        <v>1</v>
      </c>
      <c r="U53" s="80">
        <f>IFERROR(T53/(Q53),"-")</f>
        <v>1</v>
      </c>
      <c r="V53" s="81">
        <f>IFERROR(K53/SUM(Q53:Q54),"-")</f>
        <v>32500</v>
      </c>
      <c r="W53" s="82">
        <v>1</v>
      </c>
      <c r="X53" s="80">
        <f>IF(Q53=0,"-",W53/Q53)</f>
        <v>1</v>
      </c>
      <c r="Y53" s="181">
        <v>2000</v>
      </c>
      <c r="Z53" s="182">
        <f>IFERROR(Y53/Q53,"-")</f>
        <v>2000</v>
      </c>
      <c r="AA53" s="182">
        <f>IFERROR(Y53/W53,"-")</f>
        <v>2000</v>
      </c>
      <c r="AB53" s="176">
        <f>SUM(Y53:Y54)-SUM(K53:K54)</f>
        <v>-124000</v>
      </c>
      <c r="AC53" s="83">
        <f>SUM(Y53:Y54)/SUM(K53:K54)</f>
        <v>0.046153846153846</v>
      </c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/>
      <c r="BP53" s="117">
        <f>IF(Q53=0,"",IF(BO53=0,"",(BO53/Q53)))</f>
        <v>0</v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>
        <v>1</v>
      </c>
      <c r="BY53" s="124">
        <f>IF(Q53=0,"",IF(BX53=0,"",(BX53/Q53)))</f>
        <v>1</v>
      </c>
      <c r="BZ53" s="125">
        <v>1</v>
      </c>
      <c r="CA53" s="126">
        <f>IFERROR(BZ53/BX53,"-")</f>
        <v>1</v>
      </c>
      <c r="CB53" s="127">
        <v>2000</v>
      </c>
      <c r="CC53" s="128">
        <f>IFERROR(CB53/BX53,"-")</f>
        <v>2000</v>
      </c>
      <c r="CD53" s="129">
        <v>1</v>
      </c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2000</v>
      </c>
      <c r="CR53" s="138">
        <v>2000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158</v>
      </c>
      <c r="C54" s="184" t="s">
        <v>58</v>
      </c>
      <c r="D54" s="184"/>
      <c r="E54" s="184" t="s">
        <v>87</v>
      </c>
      <c r="F54" s="184" t="s">
        <v>88</v>
      </c>
      <c r="G54" s="184" t="s">
        <v>74</v>
      </c>
      <c r="H54" s="87"/>
      <c r="I54" s="87"/>
      <c r="J54" s="87"/>
      <c r="K54" s="176"/>
      <c r="L54" s="79">
        <v>49</v>
      </c>
      <c r="M54" s="79">
        <v>22</v>
      </c>
      <c r="N54" s="79">
        <v>6</v>
      </c>
      <c r="O54" s="88">
        <v>3</v>
      </c>
      <c r="P54" s="89">
        <v>0</v>
      </c>
      <c r="Q54" s="90">
        <f>O54+P54</f>
        <v>3</v>
      </c>
      <c r="R54" s="80">
        <f>IFERROR(Q54/N54,"-")</f>
        <v>0.5</v>
      </c>
      <c r="S54" s="79">
        <v>0</v>
      </c>
      <c r="T54" s="79">
        <v>1</v>
      </c>
      <c r="U54" s="80">
        <f>IFERROR(T54/(Q54),"-")</f>
        <v>0.33333333333333</v>
      </c>
      <c r="V54" s="81"/>
      <c r="W54" s="82">
        <v>1</v>
      </c>
      <c r="X54" s="80">
        <f>IF(Q54=0,"-",W54/Q54)</f>
        <v>0.33333333333333</v>
      </c>
      <c r="Y54" s="181">
        <v>4000</v>
      </c>
      <c r="Z54" s="182">
        <f>IFERROR(Y54/Q54,"-")</f>
        <v>1333.3333333333</v>
      </c>
      <c r="AA54" s="182">
        <f>IFERROR(Y54/W54,"-")</f>
        <v>4000</v>
      </c>
      <c r="AB54" s="176"/>
      <c r="AC54" s="83"/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2</v>
      </c>
      <c r="BP54" s="117">
        <f>IF(Q54=0,"",IF(BO54=0,"",(BO54/Q54)))</f>
        <v>0.66666666666667</v>
      </c>
      <c r="BQ54" s="118">
        <v>1</v>
      </c>
      <c r="BR54" s="119">
        <f>IFERROR(BQ54/BO54,"-")</f>
        <v>0.5</v>
      </c>
      <c r="BS54" s="120">
        <v>4000</v>
      </c>
      <c r="BT54" s="121">
        <f>IFERROR(BS54/BO54,"-")</f>
        <v>2000</v>
      </c>
      <c r="BU54" s="122">
        <v>1</v>
      </c>
      <c r="BV54" s="122"/>
      <c r="BW54" s="122"/>
      <c r="BX54" s="123">
        <v>1</v>
      </c>
      <c r="BY54" s="124">
        <f>IF(Q54=0,"",IF(BX54=0,"",(BX54/Q54)))</f>
        <v>0.33333333333333</v>
      </c>
      <c r="BZ54" s="125"/>
      <c r="CA54" s="126">
        <f>IFERROR(BZ54/BX54,"-")</f>
        <v>0</v>
      </c>
      <c r="CB54" s="127"/>
      <c r="CC54" s="128">
        <f>IFERROR(CB54/BX54,"-")</f>
        <v>0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1</v>
      </c>
      <c r="CQ54" s="138">
        <v>4000</v>
      </c>
      <c r="CR54" s="138">
        <v>4000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>
        <f>AC55</f>
        <v>0.023076923076923</v>
      </c>
      <c r="B55" s="184" t="s">
        <v>159</v>
      </c>
      <c r="C55" s="184" t="s">
        <v>58</v>
      </c>
      <c r="D55" s="184"/>
      <c r="E55" s="184" t="s">
        <v>117</v>
      </c>
      <c r="F55" s="184" t="s">
        <v>118</v>
      </c>
      <c r="G55" s="184" t="s">
        <v>61</v>
      </c>
      <c r="H55" s="87" t="s">
        <v>78</v>
      </c>
      <c r="I55" s="87" t="s">
        <v>83</v>
      </c>
      <c r="J55" s="186" t="s">
        <v>95</v>
      </c>
      <c r="K55" s="176">
        <v>130000</v>
      </c>
      <c r="L55" s="79">
        <v>10</v>
      </c>
      <c r="M55" s="79">
        <v>0</v>
      </c>
      <c r="N55" s="79">
        <v>35</v>
      </c>
      <c r="O55" s="88">
        <v>4</v>
      </c>
      <c r="P55" s="89">
        <v>0</v>
      </c>
      <c r="Q55" s="90">
        <f>O55+P55</f>
        <v>4</v>
      </c>
      <c r="R55" s="80">
        <f>IFERROR(Q55/N55,"-")</f>
        <v>0.11428571428571</v>
      </c>
      <c r="S55" s="79">
        <v>0</v>
      </c>
      <c r="T55" s="79">
        <v>1</v>
      </c>
      <c r="U55" s="80">
        <f>IFERROR(T55/(Q55),"-")</f>
        <v>0.25</v>
      </c>
      <c r="V55" s="81">
        <f>IFERROR(K55/SUM(Q55:Q56),"-")</f>
        <v>18571.428571429</v>
      </c>
      <c r="W55" s="82">
        <v>0</v>
      </c>
      <c r="X55" s="80">
        <f>IF(Q55=0,"-",W55/Q55)</f>
        <v>0</v>
      </c>
      <c r="Y55" s="181">
        <v>0</v>
      </c>
      <c r="Z55" s="182">
        <f>IFERROR(Y55/Q55,"-")</f>
        <v>0</v>
      </c>
      <c r="AA55" s="182" t="str">
        <f>IFERROR(Y55/W55,"-")</f>
        <v>-</v>
      </c>
      <c r="AB55" s="176">
        <f>SUM(Y55:Y56)-SUM(K55:K56)</f>
        <v>-127000</v>
      </c>
      <c r="AC55" s="83">
        <f>SUM(Y55:Y56)/SUM(K55:K56)</f>
        <v>0.023076923076923</v>
      </c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>
        <v>2</v>
      </c>
      <c r="AX55" s="104">
        <f>IF(Q55=0,"",IF(AW55=0,"",(AW55/Q55)))</f>
        <v>0.5</v>
      </c>
      <c r="AY55" s="103"/>
      <c r="AZ55" s="105">
        <f>IFERROR(AY55/AW55,"-")</f>
        <v>0</v>
      </c>
      <c r="BA55" s="106"/>
      <c r="BB55" s="107">
        <f>IFERROR(BA55/AW55,"-")</f>
        <v>0</v>
      </c>
      <c r="BC55" s="108"/>
      <c r="BD55" s="108"/>
      <c r="BE55" s="108"/>
      <c r="BF55" s="109">
        <v>1</v>
      </c>
      <c r="BG55" s="110">
        <f>IF(Q55=0,"",IF(BF55=0,"",(BF55/Q55)))</f>
        <v>0.25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>
        <v>1</v>
      </c>
      <c r="BP55" s="117">
        <f>IF(Q55=0,"",IF(BO55=0,"",(BO55/Q55)))</f>
        <v>0.25</v>
      </c>
      <c r="BQ55" s="118"/>
      <c r="BR55" s="119">
        <f>IFERROR(BQ55/BO55,"-")</f>
        <v>0</v>
      </c>
      <c r="BS55" s="120"/>
      <c r="BT55" s="121">
        <f>IFERROR(BS55/BO55,"-")</f>
        <v>0</v>
      </c>
      <c r="BU55" s="122"/>
      <c r="BV55" s="122"/>
      <c r="BW55" s="122"/>
      <c r="BX55" s="123"/>
      <c r="BY55" s="124">
        <f>IF(Q55=0,"",IF(BX55=0,"",(BX55/Q55)))</f>
        <v>0</v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/>
      <c r="B56" s="184" t="s">
        <v>160</v>
      </c>
      <c r="C56" s="184" t="s">
        <v>58</v>
      </c>
      <c r="D56" s="184"/>
      <c r="E56" s="184" t="s">
        <v>117</v>
      </c>
      <c r="F56" s="184" t="s">
        <v>118</v>
      </c>
      <c r="G56" s="184" t="s">
        <v>74</v>
      </c>
      <c r="H56" s="87"/>
      <c r="I56" s="87"/>
      <c r="J56" s="87"/>
      <c r="K56" s="176"/>
      <c r="L56" s="79">
        <v>59</v>
      </c>
      <c r="M56" s="79">
        <v>18</v>
      </c>
      <c r="N56" s="79">
        <v>2</v>
      </c>
      <c r="O56" s="88">
        <v>3</v>
      </c>
      <c r="P56" s="89">
        <v>0</v>
      </c>
      <c r="Q56" s="90">
        <f>O56+P56</f>
        <v>3</v>
      </c>
      <c r="R56" s="80">
        <f>IFERROR(Q56/N56,"-")</f>
        <v>1.5</v>
      </c>
      <c r="S56" s="79">
        <v>0</v>
      </c>
      <c r="T56" s="79">
        <v>1</v>
      </c>
      <c r="U56" s="80">
        <f>IFERROR(T56/(Q56),"-")</f>
        <v>0.33333333333333</v>
      </c>
      <c r="V56" s="81"/>
      <c r="W56" s="82">
        <v>1</v>
      </c>
      <c r="X56" s="80">
        <f>IF(Q56=0,"-",W56/Q56)</f>
        <v>0.33333333333333</v>
      </c>
      <c r="Y56" s="181">
        <v>3000</v>
      </c>
      <c r="Z56" s="182">
        <f>IFERROR(Y56/Q56,"-")</f>
        <v>1000</v>
      </c>
      <c r="AA56" s="182">
        <f>IFERROR(Y56/W56,"-")</f>
        <v>3000</v>
      </c>
      <c r="AB56" s="176"/>
      <c r="AC56" s="83"/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>
        <v>1</v>
      </c>
      <c r="BG56" s="110">
        <f>IF(Q56=0,"",IF(BF56=0,"",(BF56/Q56)))</f>
        <v>0.33333333333333</v>
      </c>
      <c r="BH56" s="109"/>
      <c r="BI56" s="111">
        <f>IFERROR(BH56/BF56,"-")</f>
        <v>0</v>
      </c>
      <c r="BJ56" s="112"/>
      <c r="BK56" s="113">
        <f>IFERROR(BJ56/BF56,"-")</f>
        <v>0</v>
      </c>
      <c r="BL56" s="114"/>
      <c r="BM56" s="114"/>
      <c r="BN56" s="114"/>
      <c r="BO56" s="116">
        <v>1</v>
      </c>
      <c r="BP56" s="117">
        <f>IF(Q56=0,"",IF(BO56=0,"",(BO56/Q56)))</f>
        <v>0.33333333333333</v>
      </c>
      <c r="BQ56" s="118"/>
      <c r="BR56" s="119">
        <f>IFERROR(BQ56/BO56,"-")</f>
        <v>0</v>
      </c>
      <c r="BS56" s="120"/>
      <c r="BT56" s="121">
        <f>IFERROR(BS56/BO56,"-")</f>
        <v>0</v>
      </c>
      <c r="BU56" s="122"/>
      <c r="BV56" s="122"/>
      <c r="BW56" s="122"/>
      <c r="BX56" s="123">
        <v>1</v>
      </c>
      <c r="BY56" s="124">
        <f>IF(Q56=0,"",IF(BX56=0,"",(BX56/Q56)))</f>
        <v>0.33333333333333</v>
      </c>
      <c r="BZ56" s="125">
        <v>1</v>
      </c>
      <c r="CA56" s="126">
        <f>IFERROR(BZ56/BX56,"-")</f>
        <v>1</v>
      </c>
      <c r="CB56" s="127">
        <v>3000</v>
      </c>
      <c r="CC56" s="128">
        <f>IFERROR(CB56/BX56,"-")</f>
        <v>3000</v>
      </c>
      <c r="CD56" s="129">
        <v>1</v>
      </c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1</v>
      </c>
      <c r="CQ56" s="138">
        <v>3000</v>
      </c>
      <c r="CR56" s="138">
        <v>3000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>
        <f>AC57</f>
        <v>0.34615384615385</v>
      </c>
      <c r="B57" s="184" t="s">
        <v>161</v>
      </c>
      <c r="C57" s="184" t="s">
        <v>58</v>
      </c>
      <c r="D57" s="184"/>
      <c r="E57" s="184" t="s">
        <v>117</v>
      </c>
      <c r="F57" s="184" t="s">
        <v>118</v>
      </c>
      <c r="G57" s="184" t="s">
        <v>61</v>
      </c>
      <c r="H57" s="87" t="s">
        <v>93</v>
      </c>
      <c r="I57" s="87" t="s">
        <v>83</v>
      </c>
      <c r="J57" s="186" t="s">
        <v>149</v>
      </c>
      <c r="K57" s="176">
        <v>130000</v>
      </c>
      <c r="L57" s="79">
        <v>8</v>
      </c>
      <c r="M57" s="79">
        <v>0</v>
      </c>
      <c r="N57" s="79">
        <v>25</v>
      </c>
      <c r="O57" s="88">
        <v>4</v>
      </c>
      <c r="P57" s="89">
        <v>0</v>
      </c>
      <c r="Q57" s="90">
        <f>O57+P57</f>
        <v>4</v>
      </c>
      <c r="R57" s="80">
        <f>IFERROR(Q57/N57,"-")</f>
        <v>0.16</v>
      </c>
      <c r="S57" s="79">
        <v>0</v>
      </c>
      <c r="T57" s="79">
        <v>1</v>
      </c>
      <c r="U57" s="80">
        <f>IFERROR(T57/(Q57),"-")</f>
        <v>0.25</v>
      </c>
      <c r="V57" s="81">
        <f>IFERROR(K57/SUM(Q57:Q58),"-")</f>
        <v>14444.444444444</v>
      </c>
      <c r="W57" s="82">
        <v>1</v>
      </c>
      <c r="X57" s="80">
        <f>IF(Q57=0,"-",W57/Q57)</f>
        <v>0.25</v>
      </c>
      <c r="Y57" s="181">
        <v>45000</v>
      </c>
      <c r="Z57" s="182">
        <f>IFERROR(Y57/Q57,"-")</f>
        <v>11250</v>
      </c>
      <c r="AA57" s="182">
        <f>IFERROR(Y57/W57,"-")</f>
        <v>45000</v>
      </c>
      <c r="AB57" s="176">
        <f>SUM(Y57:Y58)-SUM(K57:K58)</f>
        <v>-85000</v>
      </c>
      <c r="AC57" s="83">
        <f>SUM(Y57:Y58)/SUM(K57:K58)</f>
        <v>0.34615384615385</v>
      </c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>
        <v>1</v>
      </c>
      <c r="AO57" s="98">
        <f>IF(Q57=0,"",IF(AN57=0,"",(AN57/Q57)))</f>
        <v>0.25</v>
      </c>
      <c r="AP57" s="97"/>
      <c r="AQ57" s="99">
        <f>IFERROR(AP57/AN57,"-")</f>
        <v>0</v>
      </c>
      <c r="AR57" s="100"/>
      <c r="AS57" s="101">
        <f>IFERROR(AR57/AN57,"-")</f>
        <v>0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>
        <v>1</v>
      </c>
      <c r="BG57" s="110">
        <f>IF(Q57=0,"",IF(BF57=0,"",(BF57/Q57)))</f>
        <v>0.25</v>
      </c>
      <c r="BH57" s="109"/>
      <c r="BI57" s="111">
        <f>IFERROR(BH57/BF57,"-")</f>
        <v>0</v>
      </c>
      <c r="BJ57" s="112"/>
      <c r="BK57" s="113">
        <f>IFERROR(BJ57/BF57,"-")</f>
        <v>0</v>
      </c>
      <c r="BL57" s="114"/>
      <c r="BM57" s="114"/>
      <c r="BN57" s="114"/>
      <c r="BO57" s="116">
        <v>1</v>
      </c>
      <c r="BP57" s="117">
        <f>IF(Q57=0,"",IF(BO57=0,"",(BO57/Q57)))</f>
        <v>0.25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/>
      <c r="BY57" s="124">
        <f>IF(Q57=0,"",IF(BX57=0,"",(BX57/Q57)))</f>
        <v>0</v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>
        <v>1</v>
      </c>
      <c r="CH57" s="131">
        <f>IF(Q57=0,"",IF(CG57=0,"",(CG57/Q57)))</f>
        <v>0.25</v>
      </c>
      <c r="CI57" s="132">
        <v>1</v>
      </c>
      <c r="CJ57" s="133">
        <f>IFERROR(CI57/CG57,"-")</f>
        <v>1</v>
      </c>
      <c r="CK57" s="134">
        <v>45000</v>
      </c>
      <c r="CL57" s="135">
        <f>IFERROR(CK57/CG57,"-")</f>
        <v>45000</v>
      </c>
      <c r="CM57" s="136"/>
      <c r="CN57" s="136"/>
      <c r="CO57" s="136">
        <v>1</v>
      </c>
      <c r="CP57" s="137">
        <v>1</v>
      </c>
      <c r="CQ57" s="138">
        <v>45000</v>
      </c>
      <c r="CR57" s="138">
        <v>45000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162</v>
      </c>
      <c r="C58" s="184" t="s">
        <v>58</v>
      </c>
      <c r="D58" s="184"/>
      <c r="E58" s="184" t="s">
        <v>117</v>
      </c>
      <c r="F58" s="184" t="s">
        <v>118</v>
      </c>
      <c r="G58" s="184" t="s">
        <v>74</v>
      </c>
      <c r="H58" s="87"/>
      <c r="I58" s="87"/>
      <c r="J58" s="87"/>
      <c r="K58" s="176"/>
      <c r="L58" s="79">
        <v>34</v>
      </c>
      <c r="M58" s="79">
        <v>16</v>
      </c>
      <c r="N58" s="79">
        <v>2</v>
      </c>
      <c r="O58" s="88">
        <v>5</v>
      </c>
      <c r="P58" s="89">
        <v>0</v>
      </c>
      <c r="Q58" s="90">
        <f>O58+P58</f>
        <v>5</v>
      </c>
      <c r="R58" s="80">
        <f>IFERROR(Q58/N58,"-")</f>
        <v>2.5</v>
      </c>
      <c r="S58" s="79">
        <v>0</v>
      </c>
      <c r="T58" s="79">
        <v>2</v>
      </c>
      <c r="U58" s="80">
        <f>IFERROR(T58/(Q58),"-")</f>
        <v>0.4</v>
      </c>
      <c r="V58" s="81"/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/>
      <c r="AC58" s="83"/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>
        <v>1</v>
      </c>
      <c r="AO58" s="98">
        <f>IF(Q58=0,"",IF(AN58=0,"",(AN58/Q58)))</f>
        <v>0.2</v>
      </c>
      <c r="AP58" s="97"/>
      <c r="AQ58" s="99">
        <f>IFERROR(AP58/AN58,"-")</f>
        <v>0</v>
      </c>
      <c r="AR58" s="100"/>
      <c r="AS58" s="101">
        <f>IFERROR(AR58/AN58,"-")</f>
        <v>0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>
        <v>2</v>
      </c>
      <c r="BP58" s="117">
        <f>IF(Q58=0,"",IF(BO58=0,"",(BO58/Q58)))</f>
        <v>0.4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>
        <v>2</v>
      </c>
      <c r="BY58" s="124">
        <f>IF(Q58=0,"",IF(BX58=0,"",(BX58/Q58)))</f>
        <v>0.4</v>
      </c>
      <c r="BZ58" s="125"/>
      <c r="CA58" s="126">
        <f>IFERROR(BZ58/BX58,"-")</f>
        <v>0</v>
      </c>
      <c r="CB58" s="127"/>
      <c r="CC58" s="128">
        <f>IFERROR(CB58/BX58,"-")</f>
        <v>0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>
        <f>AC59</f>
        <v>1.4538461538462</v>
      </c>
      <c r="B59" s="184" t="s">
        <v>163</v>
      </c>
      <c r="C59" s="184" t="s">
        <v>58</v>
      </c>
      <c r="D59" s="184"/>
      <c r="E59" s="184" t="s">
        <v>87</v>
      </c>
      <c r="F59" s="184" t="s">
        <v>60</v>
      </c>
      <c r="G59" s="184" t="s">
        <v>61</v>
      </c>
      <c r="H59" s="87" t="s">
        <v>93</v>
      </c>
      <c r="I59" s="87" t="s">
        <v>83</v>
      </c>
      <c r="J59" s="186" t="s">
        <v>79</v>
      </c>
      <c r="K59" s="176">
        <v>130000</v>
      </c>
      <c r="L59" s="79">
        <v>6</v>
      </c>
      <c r="M59" s="79">
        <v>0</v>
      </c>
      <c r="N59" s="79">
        <v>28</v>
      </c>
      <c r="O59" s="88">
        <v>3</v>
      </c>
      <c r="P59" s="89">
        <v>0</v>
      </c>
      <c r="Q59" s="90">
        <f>O59+P59</f>
        <v>3</v>
      </c>
      <c r="R59" s="80">
        <f>IFERROR(Q59/N59,"-")</f>
        <v>0.10714285714286</v>
      </c>
      <c r="S59" s="79">
        <v>0</v>
      </c>
      <c r="T59" s="79">
        <v>2</v>
      </c>
      <c r="U59" s="80">
        <f>IFERROR(T59/(Q59),"-")</f>
        <v>0.66666666666667</v>
      </c>
      <c r="V59" s="81">
        <f>IFERROR(K59/SUM(Q59:Q60),"-")</f>
        <v>16250</v>
      </c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>
        <f>SUM(Y59:Y60)-SUM(K59:K60)</f>
        <v>59000</v>
      </c>
      <c r="AC59" s="83">
        <f>SUM(Y59:Y60)/SUM(K59:K60)</f>
        <v>1.4538461538462</v>
      </c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>
        <v>3</v>
      </c>
      <c r="BG59" s="110">
        <f>IF(Q59=0,"",IF(BF59=0,"",(BF59/Q59)))</f>
        <v>1</v>
      </c>
      <c r="BH59" s="109"/>
      <c r="BI59" s="111">
        <f>IFERROR(BH59/BF59,"-")</f>
        <v>0</v>
      </c>
      <c r="BJ59" s="112"/>
      <c r="BK59" s="113">
        <f>IFERROR(BJ59/BF59,"-")</f>
        <v>0</v>
      </c>
      <c r="BL59" s="114"/>
      <c r="BM59" s="114"/>
      <c r="BN59" s="114"/>
      <c r="BO59" s="116"/>
      <c r="BP59" s="117">
        <f>IF(Q59=0,"",IF(BO59=0,"",(BO59/Q59)))</f>
        <v>0</v>
      </c>
      <c r="BQ59" s="118"/>
      <c r="BR59" s="119" t="str">
        <f>IFERROR(BQ59/BO59,"-")</f>
        <v>-</v>
      </c>
      <c r="BS59" s="120"/>
      <c r="BT59" s="121" t="str">
        <f>IFERROR(BS59/BO59,"-")</f>
        <v>-</v>
      </c>
      <c r="BU59" s="122"/>
      <c r="BV59" s="122"/>
      <c r="BW59" s="122"/>
      <c r="BX59" s="123"/>
      <c r="BY59" s="124">
        <f>IF(Q59=0,"",IF(BX59=0,"",(BX59/Q59)))</f>
        <v>0</v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/>
      <c r="B60" s="184" t="s">
        <v>164</v>
      </c>
      <c r="C60" s="184" t="s">
        <v>58</v>
      </c>
      <c r="D60" s="184"/>
      <c r="E60" s="184" t="s">
        <v>87</v>
      </c>
      <c r="F60" s="184" t="s">
        <v>60</v>
      </c>
      <c r="G60" s="184" t="s">
        <v>74</v>
      </c>
      <c r="H60" s="87"/>
      <c r="I60" s="87"/>
      <c r="J60" s="87"/>
      <c r="K60" s="176"/>
      <c r="L60" s="79">
        <v>50</v>
      </c>
      <c r="M60" s="79">
        <v>14</v>
      </c>
      <c r="N60" s="79">
        <v>3</v>
      </c>
      <c r="O60" s="88">
        <v>5</v>
      </c>
      <c r="P60" s="89">
        <v>0</v>
      </c>
      <c r="Q60" s="90">
        <f>O60+P60</f>
        <v>5</v>
      </c>
      <c r="R60" s="80">
        <f>IFERROR(Q60/N60,"-")</f>
        <v>1.6666666666667</v>
      </c>
      <c r="S60" s="79">
        <v>1</v>
      </c>
      <c r="T60" s="79">
        <v>1</v>
      </c>
      <c r="U60" s="80">
        <f>IFERROR(T60/(Q60),"-")</f>
        <v>0.2</v>
      </c>
      <c r="V60" s="81"/>
      <c r="W60" s="82">
        <v>2</v>
      </c>
      <c r="X60" s="80">
        <f>IF(Q60=0,"-",W60/Q60)</f>
        <v>0.4</v>
      </c>
      <c r="Y60" s="181">
        <v>189000</v>
      </c>
      <c r="Z60" s="182">
        <f>IFERROR(Y60/Q60,"-")</f>
        <v>37800</v>
      </c>
      <c r="AA60" s="182">
        <f>IFERROR(Y60/W60,"-")</f>
        <v>94500</v>
      </c>
      <c r="AB60" s="176"/>
      <c r="AC60" s="83"/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>
        <v>1</v>
      </c>
      <c r="BG60" s="110">
        <f>IF(Q60=0,"",IF(BF60=0,"",(BF60/Q60)))</f>
        <v>0.2</v>
      </c>
      <c r="BH60" s="109"/>
      <c r="BI60" s="111">
        <f>IFERROR(BH60/BF60,"-")</f>
        <v>0</v>
      </c>
      <c r="BJ60" s="112"/>
      <c r="BK60" s="113">
        <f>IFERROR(BJ60/BF60,"-")</f>
        <v>0</v>
      </c>
      <c r="BL60" s="114"/>
      <c r="BM60" s="114"/>
      <c r="BN60" s="114"/>
      <c r="BO60" s="116">
        <v>1</v>
      </c>
      <c r="BP60" s="117">
        <f>IF(Q60=0,"",IF(BO60=0,"",(BO60/Q60)))</f>
        <v>0.2</v>
      </c>
      <c r="BQ60" s="118">
        <v>1</v>
      </c>
      <c r="BR60" s="119">
        <f>IFERROR(BQ60/BO60,"-")</f>
        <v>1</v>
      </c>
      <c r="BS60" s="120">
        <v>10000</v>
      </c>
      <c r="BT60" s="121">
        <f>IFERROR(BS60/BO60,"-")</f>
        <v>10000</v>
      </c>
      <c r="BU60" s="122">
        <v>1</v>
      </c>
      <c r="BV60" s="122"/>
      <c r="BW60" s="122"/>
      <c r="BX60" s="123">
        <v>1</v>
      </c>
      <c r="BY60" s="124">
        <f>IF(Q60=0,"",IF(BX60=0,"",(BX60/Q60)))</f>
        <v>0.2</v>
      </c>
      <c r="BZ60" s="125"/>
      <c r="CA60" s="126">
        <f>IFERROR(BZ60/BX60,"-")</f>
        <v>0</v>
      </c>
      <c r="CB60" s="127"/>
      <c r="CC60" s="128">
        <f>IFERROR(CB60/BX60,"-")</f>
        <v>0</v>
      </c>
      <c r="CD60" s="129"/>
      <c r="CE60" s="129"/>
      <c r="CF60" s="129"/>
      <c r="CG60" s="130">
        <v>2</v>
      </c>
      <c r="CH60" s="131">
        <f>IF(Q60=0,"",IF(CG60=0,"",(CG60/Q60)))</f>
        <v>0.4</v>
      </c>
      <c r="CI60" s="132">
        <v>1</v>
      </c>
      <c r="CJ60" s="133">
        <f>IFERROR(CI60/CG60,"-")</f>
        <v>0.5</v>
      </c>
      <c r="CK60" s="134">
        <v>179000</v>
      </c>
      <c r="CL60" s="135">
        <f>IFERROR(CK60/CG60,"-")</f>
        <v>89500</v>
      </c>
      <c r="CM60" s="136"/>
      <c r="CN60" s="136"/>
      <c r="CO60" s="136">
        <v>1</v>
      </c>
      <c r="CP60" s="137">
        <v>2</v>
      </c>
      <c r="CQ60" s="138">
        <v>189000</v>
      </c>
      <c r="CR60" s="138">
        <v>179000</v>
      </c>
      <c r="CS60" s="138"/>
      <c r="CT60" s="139" t="str">
        <f>IF(AND(CR60=0,CS60=0),"",IF(AND(CR60&lt;=100000,CS60&lt;=100000),"",IF(CR60/CQ60&gt;0.7,"男高",IF(CS60/CQ60&gt;0.7,"女高",""))))</f>
        <v>男高</v>
      </c>
    </row>
    <row r="61" spans="1:99">
      <c r="A61" s="78">
        <f>AC61</f>
        <v>0.325</v>
      </c>
      <c r="B61" s="184" t="s">
        <v>165</v>
      </c>
      <c r="C61" s="184" t="s">
        <v>58</v>
      </c>
      <c r="D61" s="184"/>
      <c r="E61" s="184" t="s">
        <v>87</v>
      </c>
      <c r="F61" s="184" t="s">
        <v>60</v>
      </c>
      <c r="G61" s="184" t="s">
        <v>61</v>
      </c>
      <c r="H61" s="87" t="s">
        <v>166</v>
      </c>
      <c r="I61" s="87" t="s">
        <v>63</v>
      </c>
      <c r="J61" s="87" t="s">
        <v>167</v>
      </c>
      <c r="K61" s="176">
        <v>120000</v>
      </c>
      <c r="L61" s="79">
        <v>7</v>
      </c>
      <c r="M61" s="79">
        <v>0</v>
      </c>
      <c r="N61" s="79">
        <v>25</v>
      </c>
      <c r="O61" s="88">
        <v>4</v>
      </c>
      <c r="P61" s="89">
        <v>0</v>
      </c>
      <c r="Q61" s="90">
        <f>O61+P61</f>
        <v>4</v>
      </c>
      <c r="R61" s="80">
        <f>IFERROR(Q61/N61,"-")</f>
        <v>0.16</v>
      </c>
      <c r="S61" s="79">
        <v>0</v>
      </c>
      <c r="T61" s="79">
        <v>3</v>
      </c>
      <c r="U61" s="80">
        <f>IFERROR(T61/(Q61),"-")</f>
        <v>0.75</v>
      </c>
      <c r="V61" s="81">
        <f>IFERROR(K61/SUM(Q61:Q62),"-")</f>
        <v>9230.7692307692</v>
      </c>
      <c r="W61" s="82">
        <v>2</v>
      </c>
      <c r="X61" s="80">
        <f>IF(Q61=0,"-",W61/Q61)</f>
        <v>0.5</v>
      </c>
      <c r="Y61" s="181">
        <v>4000</v>
      </c>
      <c r="Z61" s="182">
        <f>IFERROR(Y61/Q61,"-")</f>
        <v>1000</v>
      </c>
      <c r="AA61" s="182">
        <f>IFERROR(Y61/W61,"-")</f>
        <v>2000</v>
      </c>
      <c r="AB61" s="176">
        <f>SUM(Y61:Y62)-SUM(K61:K62)</f>
        <v>-81000</v>
      </c>
      <c r="AC61" s="83">
        <f>SUM(Y61:Y62)/SUM(K61:K62)</f>
        <v>0.325</v>
      </c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>
        <v>1</v>
      </c>
      <c r="AO61" s="98">
        <f>IF(Q61=0,"",IF(AN61=0,"",(AN61/Q61)))</f>
        <v>0.25</v>
      </c>
      <c r="AP61" s="97"/>
      <c r="AQ61" s="99">
        <f>IFERROR(AP61/AN61,"-")</f>
        <v>0</v>
      </c>
      <c r="AR61" s="100"/>
      <c r="AS61" s="101">
        <f>IFERROR(AR61/AN61,"-")</f>
        <v>0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>
        <v>2</v>
      </c>
      <c r="BG61" s="110">
        <f>IF(Q61=0,"",IF(BF61=0,"",(BF61/Q61)))</f>
        <v>0.5</v>
      </c>
      <c r="BH61" s="109">
        <v>1</v>
      </c>
      <c r="BI61" s="111">
        <f>IFERROR(BH61/BF61,"-")</f>
        <v>0.5</v>
      </c>
      <c r="BJ61" s="112">
        <v>3000</v>
      </c>
      <c r="BK61" s="113">
        <f>IFERROR(BJ61/BF61,"-")</f>
        <v>1500</v>
      </c>
      <c r="BL61" s="114">
        <v>1</v>
      </c>
      <c r="BM61" s="114"/>
      <c r="BN61" s="114"/>
      <c r="BO61" s="116">
        <v>1</v>
      </c>
      <c r="BP61" s="117">
        <f>IF(Q61=0,"",IF(BO61=0,"",(BO61/Q61)))</f>
        <v>0.25</v>
      </c>
      <c r="BQ61" s="118">
        <v>1</v>
      </c>
      <c r="BR61" s="119">
        <f>IFERROR(BQ61/BO61,"-")</f>
        <v>1</v>
      </c>
      <c r="BS61" s="120">
        <v>1000</v>
      </c>
      <c r="BT61" s="121">
        <f>IFERROR(BS61/BO61,"-")</f>
        <v>1000</v>
      </c>
      <c r="BU61" s="122">
        <v>1</v>
      </c>
      <c r="BV61" s="122"/>
      <c r="BW61" s="122"/>
      <c r="BX61" s="123"/>
      <c r="BY61" s="124">
        <f>IF(Q61=0,"",IF(BX61=0,"",(BX61/Q61)))</f>
        <v>0</v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2</v>
      </c>
      <c r="CQ61" s="138">
        <v>4000</v>
      </c>
      <c r="CR61" s="138">
        <v>3000</v>
      </c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/>
      <c r="B62" s="184" t="s">
        <v>168</v>
      </c>
      <c r="C62" s="184" t="s">
        <v>58</v>
      </c>
      <c r="D62" s="184"/>
      <c r="E62" s="184" t="s">
        <v>87</v>
      </c>
      <c r="F62" s="184" t="s">
        <v>60</v>
      </c>
      <c r="G62" s="184" t="s">
        <v>74</v>
      </c>
      <c r="H62" s="87"/>
      <c r="I62" s="87"/>
      <c r="J62" s="87"/>
      <c r="K62" s="176"/>
      <c r="L62" s="79">
        <v>54</v>
      </c>
      <c r="M62" s="79">
        <v>36</v>
      </c>
      <c r="N62" s="79">
        <v>12</v>
      </c>
      <c r="O62" s="88">
        <v>9</v>
      </c>
      <c r="P62" s="89">
        <v>0</v>
      </c>
      <c r="Q62" s="90">
        <f>O62+P62</f>
        <v>9</v>
      </c>
      <c r="R62" s="80">
        <f>IFERROR(Q62/N62,"-")</f>
        <v>0.75</v>
      </c>
      <c r="S62" s="79">
        <v>0</v>
      </c>
      <c r="T62" s="79">
        <v>3</v>
      </c>
      <c r="U62" s="80">
        <f>IFERROR(T62/(Q62),"-")</f>
        <v>0.33333333333333</v>
      </c>
      <c r="V62" s="81"/>
      <c r="W62" s="82">
        <v>3</v>
      </c>
      <c r="X62" s="80">
        <f>IF(Q62=0,"-",W62/Q62)</f>
        <v>0.33333333333333</v>
      </c>
      <c r="Y62" s="181">
        <v>35000</v>
      </c>
      <c r="Z62" s="182">
        <f>IFERROR(Y62/Q62,"-")</f>
        <v>3888.8888888889</v>
      </c>
      <c r="AA62" s="182">
        <f>IFERROR(Y62/W62,"-")</f>
        <v>11666.666666667</v>
      </c>
      <c r="AB62" s="176"/>
      <c r="AC62" s="83"/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>
        <v>2</v>
      </c>
      <c r="AX62" s="104">
        <f>IF(Q62=0,"",IF(AW62=0,"",(AW62/Q62)))</f>
        <v>0.22222222222222</v>
      </c>
      <c r="AY62" s="103"/>
      <c r="AZ62" s="105">
        <f>IFERROR(AY62/AW62,"-")</f>
        <v>0</v>
      </c>
      <c r="BA62" s="106"/>
      <c r="BB62" s="107">
        <f>IFERROR(BA62/AW62,"-")</f>
        <v>0</v>
      </c>
      <c r="BC62" s="108"/>
      <c r="BD62" s="108"/>
      <c r="BE62" s="108"/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>
        <v>6</v>
      </c>
      <c r="BP62" s="117">
        <f>IF(Q62=0,"",IF(BO62=0,"",(BO62/Q62)))</f>
        <v>0.66666666666667</v>
      </c>
      <c r="BQ62" s="118">
        <v>2</v>
      </c>
      <c r="BR62" s="119">
        <f>IFERROR(BQ62/BO62,"-")</f>
        <v>0.33333333333333</v>
      </c>
      <c r="BS62" s="120">
        <v>25000</v>
      </c>
      <c r="BT62" s="121">
        <f>IFERROR(BS62/BO62,"-")</f>
        <v>4166.6666666667</v>
      </c>
      <c r="BU62" s="122">
        <v>1</v>
      </c>
      <c r="BV62" s="122"/>
      <c r="BW62" s="122">
        <v>1</v>
      </c>
      <c r="BX62" s="123">
        <v>1</v>
      </c>
      <c r="BY62" s="124">
        <f>IF(Q62=0,"",IF(BX62=0,"",(BX62/Q62)))</f>
        <v>0.11111111111111</v>
      </c>
      <c r="BZ62" s="125">
        <v>1</v>
      </c>
      <c r="CA62" s="126">
        <f>IFERROR(BZ62/BX62,"-")</f>
        <v>1</v>
      </c>
      <c r="CB62" s="127">
        <v>10000</v>
      </c>
      <c r="CC62" s="128">
        <f>IFERROR(CB62/BX62,"-")</f>
        <v>10000</v>
      </c>
      <c r="CD62" s="129">
        <v>1</v>
      </c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3</v>
      </c>
      <c r="CQ62" s="138">
        <v>35000</v>
      </c>
      <c r="CR62" s="138">
        <v>20000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>
        <f>AC63</f>
        <v>0.64166666666667</v>
      </c>
      <c r="B63" s="184" t="s">
        <v>169</v>
      </c>
      <c r="C63" s="184" t="s">
        <v>58</v>
      </c>
      <c r="D63" s="184"/>
      <c r="E63" s="184" t="s">
        <v>117</v>
      </c>
      <c r="F63" s="184" t="s">
        <v>118</v>
      </c>
      <c r="G63" s="184" t="s">
        <v>61</v>
      </c>
      <c r="H63" s="87" t="s">
        <v>166</v>
      </c>
      <c r="I63" s="87" t="s">
        <v>63</v>
      </c>
      <c r="J63" s="186" t="s">
        <v>79</v>
      </c>
      <c r="K63" s="176">
        <v>120000</v>
      </c>
      <c r="L63" s="79">
        <v>19</v>
      </c>
      <c r="M63" s="79">
        <v>0</v>
      </c>
      <c r="N63" s="79">
        <v>63</v>
      </c>
      <c r="O63" s="88">
        <v>5</v>
      </c>
      <c r="P63" s="89">
        <v>0</v>
      </c>
      <c r="Q63" s="90">
        <f>O63+P63</f>
        <v>5</v>
      </c>
      <c r="R63" s="80">
        <f>IFERROR(Q63/N63,"-")</f>
        <v>0.079365079365079</v>
      </c>
      <c r="S63" s="79">
        <v>0</v>
      </c>
      <c r="T63" s="79">
        <v>0</v>
      </c>
      <c r="U63" s="80">
        <f>IFERROR(T63/(Q63),"-")</f>
        <v>0</v>
      </c>
      <c r="V63" s="81">
        <f>IFERROR(K63/SUM(Q63:Q64),"-")</f>
        <v>15000</v>
      </c>
      <c r="W63" s="82">
        <v>0</v>
      </c>
      <c r="X63" s="80">
        <f>IF(Q63=0,"-",W63/Q63)</f>
        <v>0</v>
      </c>
      <c r="Y63" s="181">
        <v>0</v>
      </c>
      <c r="Z63" s="182">
        <f>IFERROR(Y63/Q63,"-")</f>
        <v>0</v>
      </c>
      <c r="AA63" s="182" t="str">
        <f>IFERROR(Y63/W63,"-")</f>
        <v>-</v>
      </c>
      <c r="AB63" s="176">
        <f>SUM(Y63:Y64)-SUM(K63:K64)</f>
        <v>-43000</v>
      </c>
      <c r="AC63" s="83">
        <f>SUM(Y63:Y64)/SUM(K63:K64)</f>
        <v>0.64166666666667</v>
      </c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>
        <v>2</v>
      </c>
      <c r="BG63" s="110">
        <f>IF(Q63=0,"",IF(BF63=0,"",(BF63/Q63)))</f>
        <v>0.4</v>
      </c>
      <c r="BH63" s="109"/>
      <c r="BI63" s="111">
        <f>IFERROR(BH63/BF63,"-")</f>
        <v>0</v>
      </c>
      <c r="BJ63" s="112"/>
      <c r="BK63" s="113">
        <f>IFERROR(BJ63/BF63,"-")</f>
        <v>0</v>
      </c>
      <c r="BL63" s="114"/>
      <c r="BM63" s="114"/>
      <c r="BN63" s="114"/>
      <c r="BO63" s="116">
        <v>2</v>
      </c>
      <c r="BP63" s="117">
        <f>IF(Q63=0,"",IF(BO63=0,"",(BO63/Q63)))</f>
        <v>0.4</v>
      </c>
      <c r="BQ63" s="118"/>
      <c r="BR63" s="119">
        <f>IFERROR(BQ63/BO63,"-")</f>
        <v>0</v>
      </c>
      <c r="BS63" s="120"/>
      <c r="BT63" s="121">
        <f>IFERROR(BS63/BO63,"-")</f>
        <v>0</v>
      </c>
      <c r="BU63" s="122"/>
      <c r="BV63" s="122"/>
      <c r="BW63" s="122"/>
      <c r="BX63" s="123">
        <v>1</v>
      </c>
      <c r="BY63" s="124">
        <f>IF(Q63=0,"",IF(BX63=0,"",(BX63/Q63)))</f>
        <v>0.2</v>
      </c>
      <c r="BZ63" s="125"/>
      <c r="CA63" s="126">
        <f>IFERROR(BZ63/BX63,"-")</f>
        <v>0</v>
      </c>
      <c r="CB63" s="127"/>
      <c r="CC63" s="128">
        <f>IFERROR(CB63/BX63,"-")</f>
        <v>0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/>
      <c r="B64" s="184" t="s">
        <v>170</v>
      </c>
      <c r="C64" s="184" t="s">
        <v>58</v>
      </c>
      <c r="D64" s="184"/>
      <c r="E64" s="184" t="s">
        <v>117</v>
      </c>
      <c r="F64" s="184" t="s">
        <v>118</v>
      </c>
      <c r="G64" s="184" t="s">
        <v>74</v>
      </c>
      <c r="H64" s="87"/>
      <c r="I64" s="87"/>
      <c r="J64" s="87"/>
      <c r="K64" s="176"/>
      <c r="L64" s="79">
        <v>24</v>
      </c>
      <c r="M64" s="79">
        <v>21</v>
      </c>
      <c r="N64" s="79">
        <v>0</v>
      </c>
      <c r="O64" s="88">
        <v>3</v>
      </c>
      <c r="P64" s="89">
        <v>0</v>
      </c>
      <c r="Q64" s="90">
        <f>O64+P64</f>
        <v>3</v>
      </c>
      <c r="R64" s="80" t="str">
        <f>IFERROR(Q64/N64,"-")</f>
        <v>-</v>
      </c>
      <c r="S64" s="79">
        <v>1</v>
      </c>
      <c r="T64" s="79">
        <v>1</v>
      </c>
      <c r="U64" s="80">
        <f>IFERROR(T64/(Q64),"-")</f>
        <v>0.33333333333333</v>
      </c>
      <c r="V64" s="81"/>
      <c r="W64" s="82">
        <v>2</v>
      </c>
      <c r="X64" s="80">
        <f>IF(Q64=0,"-",W64/Q64)</f>
        <v>0.66666666666667</v>
      </c>
      <c r="Y64" s="181">
        <v>77000</v>
      </c>
      <c r="Z64" s="182">
        <f>IFERROR(Y64/Q64,"-")</f>
        <v>25666.666666667</v>
      </c>
      <c r="AA64" s="182">
        <f>IFERROR(Y64/W64,"-")</f>
        <v>38500</v>
      </c>
      <c r="AB64" s="176"/>
      <c r="AC64" s="83"/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>
        <v>1</v>
      </c>
      <c r="AX64" s="104">
        <f>IF(Q64=0,"",IF(AW64=0,"",(AW64/Q64)))</f>
        <v>0.33333333333333</v>
      </c>
      <c r="AY64" s="103"/>
      <c r="AZ64" s="105">
        <f>IFERROR(AY64/AW64,"-")</f>
        <v>0</v>
      </c>
      <c r="BA64" s="106"/>
      <c r="BB64" s="107">
        <f>IFERROR(BA64/AW64,"-")</f>
        <v>0</v>
      </c>
      <c r="BC64" s="108"/>
      <c r="BD64" s="108"/>
      <c r="BE64" s="108"/>
      <c r="BF64" s="109">
        <v>1</v>
      </c>
      <c r="BG64" s="110">
        <f>IF(Q64=0,"",IF(BF64=0,"",(BF64/Q64)))</f>
        <v>0.33333333333333</v>
      </c>
      <c r="BH64" s="109">
        <v>1</v>
      </c>
      <c r="BI64" s="111">
        <f>IFERROR(BH64/BF64,"-")</f>
        <v>1</v>
      </c>
      <c r="BJ64" s="112">
        <v>2000</v>
      </c>
      <c r="BK64" s="113">
        <f>IFERROR(BJ64/BF64,"-")</f>
        <v>2000</v>
      </c>
      <c r="BL64" s="114">
        <v>1</v>
      </c>
      <c r="BM64" s="114"/>
      <c r="BN64" s="114"/>
      <c r="BO64" s="116">
        <v>1</v>
      </c>
      <c r="BP64" s="117">
        <f>IF(Q64=0,"",IF(BO64=0,"",(BO64/Q64)))</f>
        <v>0.33333333333333</v>
      </c>
      <c r="BQ64" s="118">
        <v>1</v>
      </c>
      <c r="BR64" s="119">
        <f>IFERROR(BQ64/BO64,"-")</f>
        <v>1</v>
      </c>
      <c r="BS64" s="120">
        <v>75000</v>
      </c>
      <c r="BT64" s="121">
        <f>IFERROR(BS64/BO64,"-")</f>
        <v>75000</v>
      </c>
      <c r="BU64" s="122"/>
      <c r="BV64" s="122"/>
      <c r="BW64" s="122">
        <v>1</v>
      </c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2</v>
      </c>
      <c r="CQ64" s="138">
        <v>77000</v>
      </c>
      <c r="CR64" s="138">
        <v>75000</v>
      </c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>
        <f>AC65</f>
        <v>1.7875</v>
      </c>
      <c r="B65" s="184" t="s">
        <v>171</v>
      </c>
      <c r="C65" s="184" t="s">
        <v>58</v>
      </c>
      <c r="D65" s="184"/>
      <c r="E65" s="184" t="s">
        <v>87</v>
      </c>
      <c r="F65" s="184" t="s">
        <v>60</v>
      </c>
      <c r="G65" s="184" t="s">
        <v>61</v>
      </c>
      <c r="H65" s="87" t="s">
        <v>172</v>
      </c>
      <c r="I65" s="87" t="s">
        <v>83</v>
      </c>
      <c r="J65" s="186" t="s">
        <v>149</v>
      </c>
      <c r="K65" s="176">
        <v>80000</v>
      </c>
      <c r="L65" s="79">
        <v>6</v>
      </c>
      <c r="M65" s="79">
        <v>0</v>
      </c>
      <c r="N65" s="79">
        <v>28</v>
      </c>
      <c r="O65" s="88">
        <v>4</v>
      </c>
      <c r="P65" s="89">
        <v>0</v>
      </c>
      <c r="Q65" s="90">
        <f>O65+P65</f>
        <v>4</v>
      </c>
      <c r="R65" s="80">
        <f>IFERROR(Q65/N65,"-")</f>
        <v>0.14285714285714</v>
      </c>
      <c r="S65" s="79">
        <v>0</v>
      </c>
      <c r="T65" s="79">
        <v>1</v>
      </c>
      <c r="U65" s="80">
        <f>IFERROR(T65/(Q65),"-")</f>
        <v>0.25</v>
      </c>
      <c r="V65" s="81">
        <f>IFERROR(K65/SUM(Q65:Q66),"-")</f>
        <v>13333.333333333</v>
      </c>
      <c r="W65" s="82">
        <v>1</v>
      </c>
      <c r="X65" s="80">
        <f>IF(Q65=0,"-",W65/Q65)</f>
        <v>0.25</v>
      </c>
      <c r="Y65" s="181">
        <v>143000</v>
      </c>
      <c r="Z65" s="182">
        <f>IFERROR(Y65/Q65,"-")</f>
        <v>35750</v>
      </c>
      <c r="AA65" s="182">
        <f>IFERROR(Y65/W65,"-")</f>
        <v>143000</v>
      </c>
      <c r="AB65" s="176">
        <f>SUM(Y65:Y66)-SUM(K65:K66)</f>
        <v>63000</v>
      </c>
      <c r="AC65" s="83">
        <f>SUM(Y65:Y66)/SUM(K65:K66)</f>
        <v>1.7875</v>
      </c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>
        <v>1</v>
      </c>
      <c r="AO65" s="98">
        <f>IF(Q65=0,"",IF(AN65=0,"",(AN65/Q65)))</f>
        <v>0.25</v>
      </c>
      <c r="AP65" s="97"/>
      <c r="AQ65" s="99">
        <f>IFERROR(AP65/AN65,"-")</f>
        <v>0</v>
      </c>
      <c r="AR65" s="100"/>
      <c r="AS65" s="101">
        <f>IFERROR(AR65/AN65,"-")</f>
        <v>0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>
        <v>1</v>
      </c>
      <c r="BG65" s="110">
        <f>IF(Q65=0,"",IF(BF65=0,"",(BF65/Q65)))</f>
        <v>0.25</v>
      </c>
      <c r="BH65" s="109"/>
      <c r="BI65" s="111">
        <f>IFERROR(BH65/BF65,"-")</f>
        <v>0</v>
      </c>
      <c r="BJ65" s="112"/>
      <c r="BK65" s="113">
        <f>IFERROR(BJ65/BF65,"-")</f>
        <v>0</v>
      </c>
      <c r="BL65" s="114"/>
      <c r="BM65" s="114"/>
      <c r="BN65" s="114"/>
      <c r="BO65" s="116">
        <v>2</v>
      </c>
      <c r="BP65" s="117">
        <f>IF(Q65=0,"",IF(BO65=0,"",(BO65/Q65)))</f>
        <v>0.5</v>
      </c>
      <c r="BQ65" s="118">
        <v>1</v>
      </c>
      <c r="BR65" s="119">
        <f>IFERROR(BQ65/BO65,"-")</f>
        <v>0.5</v>
      </c>
      <c r="BS65" s="120">
        <v>143000</v>
      </c>
      <c r="BT65" s="121">
        <f>IFERROR(BS65/BO65,"-")</f>
        <v>71500</v>
      </c>
      <c r="BU65" s="122"/>
      <c r="BV65" s="122"/>
      <c r="BW65" s="122">
        <v>1</v>
      </c>
      <c r="BX65" s="123"/>
      <c r="BY65" s="124">
        <f>IF(Q65=0,"",IF(BX65=0,"",(BX65/Q65)))</f>
        <v>0</v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1</v>
      </c>
      <c r="CQ65" s="138">
        <v>143000</v>
      </c>
      <c r="CR65" s="138">
        <v>143000</v>
      </c>
      <c r="CS65" s="138"/>
      <c r="CT65" s="139" t="str">
        <f>IF(AND(CR65=0,CS65=0),"",IF(AND(CR65&lt;=100000,CS65&lt;=100000),"",IF(CR65/CQ65&gt;0.7,"男高",IF(CS65/CQ65&gt;0.7,"女高",""))))</f>
        <v>男高</v>
      </c>
    </row>
    <row r="66" spans="1:99">
      <c r="A66" s="78"/>
      <c r="B66" s="184" t="s">
        <v>173</v>
      </c>
      <c r="C66" s="184" t="s">
        <v>58</v>
      </c>
      <c r="D66" s="184"/>
      <c r="E66" s="184" t="s">
        <v>87</v>
      </c>
      <c r="F66" s="184" t="s">
        <v>60</v>
      </c>
      <c r="G66" s="184" t="s">
        <v>74</v>
      </c>
      <c r="H66" s="87"/>
      <c r="I66" s="87"/>
      <c r="J66" s="87"/>
      <c r="K66" s="176"/>
      <c r="L66" s="79">
        <v>9</v>
      </c>
      <c r="M66" s="79">
        <v>9</v>
      </c>
      <c r="N66" s="79">
        <v>0</v>
      </c>
      <c r="O66" s="88">
        <v>2</v>
      </c>
      <c r="P66" s="89">
        <v>0</v>
      </c>
      <c r="Q66" s="90">
        <f>O66+P66</f>
        <v>2</v>
      </c>
      <c r="R66" s="80" t="str">
        <f>IFERROR(Q66/N66,"-")</f>
        <v>-</v>
      </c>
      <c r="S66" s="79">
        <v>0</v>
      </c>
      <c r="T66" s="79">
        <v>1</v>
      </c>
      <c r="U66" s="80">
        <f>IFERROR(T66/(Q66),"-")</f>
        <v>0.5</v>
      </c>
      <c r="V66" s="81"/>
      <c r="W66" s="82">
        <v>0</v>
      </c>
      <c r="X66" s="80">
        <f>IF(Q66=0,"-",W66/Q66)</f>
        <v>0</v>
      </c>
      <c r="Y66" s="181">
        <v>0</v>
      </c>
      <c r="Z66" s="182">
        <f>IFERROR(Y66/Q66,"-")</f>
        <v>0</v>
      </c>
      <c r="AA66" s="182" t="str">
        <f>IFERROR(Y66/W66,"-")</f>
        <v>-</v>
      </c>
      <c r="AB66" s="176"/>
      <c r="AC66" s="83"/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>
        <v>2</v>
      </c>
      <c r="BG66" s="110">
        <f>IF(Q66=0,"",IF(BF66=0,"",(BF66/Q66)))</f>
        <v>1</v>
      </c>
      <c r="BH66" s="109"/>
      <c r="BI66" s="111">
        <f>IFERROR(BH66/BF66,"-")</f>
        <v>0</v>
      </c>
      <c r="BJ66" s="112"/>
      <c r="BK66" s="113">
        <f>IFERROR(BJ66/BF66,"-")</f>
        <v>0</v>
      </c>
      <c r="BL66" s="114"/>
      <c r="BM66" s="114"/>
      <c r="BN66" s="114"/>
      <c r="BO66" s="116"/>
      <c r="BP66" s="117">
        <f>IF(Q66=0,"",IF(BO66=0,"",(BO66/Q66)))</f>
        <v>0</v>
      </c>
      <c r="BQ66" s="118"/>
      <c r="BR66" s="119" t="str">
        <f>IFERROR(BQ66/BO66,"-")</f>
        <v>-</v>
      </c>
      <c r="BS66" s="120"/>
      <c r="BT66" s="121" t="str">
        <f>IFERROR(BS66/BO66,"-")</f>
        <v>-</v>
      </c>
      <c r="BU66" s="122"/>
      <c r="BV66" s="122"/>
      <c r="BW66" s="122"/>
      <c r="BX66" s="123"/>
      <c r="BY66" s="124">
        <f>IF(Q66=0,"",IF(BX66=0,"",(BX66/Q66)))</f>
        <v>0</v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0</v>
      </c>
      <c r="CQ66" s="138">
        <v>0</v>
      </c>
      <c r="CR66" s="138"/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>
        <f>AC67</f>
        <v>1.36875</v>
      </c>
      <c r="B67" s="184" t="s">
        <v>174</v>
      </c>
      <c r="C67" s="184" t="s">
        <v>58</v>
      </c>
      <c r="D67" s="184"/>
      <c r="E67" s="184" t="s">
        <v>117</v>
      </c>
      <c r="F67" s="184" t="s">
        <v>118</v>
      </c>
      <c r="G67" s="184" t="s">
        <v>61</v>
      </c>
      <c r="H67" s="87" t="s">
        <v>172</v>
      </c>
      <c r="I67" s="87" t="s">
        <v>83</v>
      </c>
      <c r="J67" s="185" t="s">
        <v>175</v>
      </c>
      <c r="K67" s="176">
        <v>80000</v>
      </c>
      <c r="L67" s="79">
        <v>10</v>
      </c>
      <c r="M67" s="79">
        <v>0</v>
      </c>
      <c r="N67" s="79">
        <v>25</v>
      </c>
      <c r="O67" s="88">
        <v>2</v>
      </c>
      <c r="P67" s="89">
        <v>0</v>
      </c>
      <c r="Q67" s="90">
        <f>O67+P67</f>
        <v>2</v>
      </c>
      <c r="R67" s="80">
        <f>IFERROR(Q67/N67,"-")</f>
        <v>0.08</v>
      </c>
      <c r="S67" s="79">
        <v>0</v>
      </c>
      <c r="T67" s="79">
        <v>1</v>
      </c>
      <c r="U67" s="80">
        <f>IFERROR(T67/(Q67),"-")</f>
        <v>0.5</v>
      </c>
      <c r="V67" s="81">
        <f>IFERROR(K67/SUM(Q67:Q68),"-")</f>
        <v>8888.8888888889</v>
      </c>
      <c r="W67" s="82">
        <v>0</v>
      </c>
      <c r="X67" s="80">
        <f>IF(Q67=0,"-",W67/Q67)</f>
        <v>0</v>
      </c>
      <c r="Y67" s="181">
        <v>0</v>
      </c>
      <c r="Z67" s="182">
        <f>IFERROR(Y67/Q67,"-")</f>
        <v>0</v>
      </c>
      <c r="AA67" s="182" t="str">
        <f>IFERROR(Y67/W67,"-")</f>
        <v>-</v>
      </c>
      <c r="AB67" s="176">
        <f>SUM(Y67:Y68)-SUM(K67:K68)</f>
        <v>29500</v>
      </c>
      <c r="AC67" s="83">
        <f>SUM(Y67:Y68)/SUM(K67:K68)</f>
        <v>1.36875</v>
      </c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>
        <f>IF(Q67=0,"",IF(BF67=0,"",(BF67/Q67)))</f>
        <v>0</v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>
        <v>2</v>
      </c>
      <c r="BP67" s="117">
        <f>IF(Q67=0,"",IF(BO67=0,"",(BO67/Q67)))</f>
        <v>1</v>
      </c>
      <c r="BQ67" s="118"/>
      <c r="BR67" s="119">
        <f>IFERROR(BQ67/BO67,"-")</f>
        <v>0</v>
      </c>
      <c r="BS67" s="120"/>
      <c r="BT67" s="121">
        <f>IFERROR(BS67/BO67,"-")</f>
        <v>0</v>
      </c>
      <c r="BU67" s="122"/>
      <c r="BV67" s="122"/>
      <c r="BW67" s="122"/>
      <c r="BX67" s="123"/>
      <c r="BY67" s="124">
        <f>IF(Q67=0,"",IF(BX67=0,"",(BX67/Q67)))</f>
        <v>0</v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176</v>
      </c>
      <c r="C68" s="184" t="s">
        <v>58</v>
      </c>
      <c r="D68" s="184"/>
      <c r="E68" s="184" t="s">
        <v>117</v>
      </c>
      <c r="F68" s="184" t="s">
        <v>118</v>
      </c>
      <c r="G68" s="184" t="s">
        <v>74</v>
      </c>
      <c r="H68" s="87"/>
      <c r="I68" s="87"/>
      <c r="J68" s="87"/>
      <c r="K68" s="176"/>
      <c r="L68" s="79">
        <v>43</v>
      </c>
      <c r="M68" s="79">
        <v>21</v>
      </c>
      <c r="N68" s="79">
        <v>5</v>
      </c>
      <c r="O68" s="88">
        <v>7</v>
      </c>
      <c r="P68" s="89">
        <v>0</v>
      </c>
      <c r="Q68" s="90">
        <f>O68+P68</f>
        <v>7</v>
      </c>
      <c r="R68" s="80">
        <f>IFERROR(Q68/N68,"-")</f>
        <v>1.4</v>
      </c>
      <c r="S68" s="79">
        <v>2</v>
      </c>
      <c r="T68" s="79">
        <v>2</v>
      </c>
      <c r="U68" s="80">
        <f>IFERROR(T68/(Q68),"-")</f>
        <v>0.28571428571429</v>
      </c>
      <c r="V68" s="81"/>
      <c r="W68" s="82">
        <v>3</v>
      </c>
      <c r="X68" s="80">
        <f>IF(Q68=0,"-",W68/Q68)</f>
        <v>0.42857142857143</v>
      </c>
      <c r="Y68" s="181">
        <v>109500</v>
      </c>
      <c r="Z68" s="182">
        <f>IFERROR(Y68/Q68,"-")</f>
        <v>15642.857142857</v>
      </c>
      <c r="AA68" s="182">
        <f>IFERROR(Y68/W68,"-")</f>
        <v>36500</v>
      </c>
      <c r="AB68" s="176"/>
      <c r="AC68" s="83"/>
      <c r="AD68" s="77"/>
      <c r="AE68" s="91">
        <v>1</v>
      </c>
      <c r="AF68" s="92">
        <f>IF(Q68=0,"",IF(AE68=0,"",(AE68/Q68)))</f>
        <v>0.14285714285714</v>
      </c>
      <c r="AG68" s="91"/>
      <c r="AH68" s="93">
        <f>IFERROR(AG68/AE68,"-")</f>
        <v>0</v>
      </c>
      <c r="AI68" s="94"/>
      <c r="AJ68" s="95">
        <f>IFERROR(AI68/AE68,"-")</f>
        <v>0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>
        <v>1</v>
      </c>
      <c r="BG68" s="110">
        <f>IF(Q68=0,"",IF(BF68=0,"",(BF68/Q68)))</f>
        <v>0.14285714285714</v>
      </c>
      <c r="BH68" s="109"/>
      <c r="BI68" s="111">
        <f>IFERROR(BH68/BF68,"-")</f>
        <v>0</v>
      </c>
      <c r="BJ68" s="112"/>
      <c r="BK68" s="113">
        <f>IFERROR(BJ68/BF68,"-")</f>
        <v>0</v>
      </c>
      <c r="BL68" s="114"/>
      <c r="BM68" s="114"/>
      <c r="BN68" s="114"/>
      <c r="BO68" s="116">
        <v>4</v>
      </c>
      <c r="BP68" s="117">
        <f>IF(Q68=0,"",IF(BO68=0,"",(BO68/Q68)))</f>
        <v>0.57142857142857</v>
      </c>
      <c r="BQ68" s="118">
        <v>2</v>
      </c>
      <c r="BR68" s="119">
        <f>IFERROR(BQ68/BO68,"-")</f>
        <v>0.5</v>
      </c>
      <c r="BS68" s="120">
        <v>26500</v>
      </c>
      <c r="BT68" s="121">
        <f>IFERROR(BS68/BO68,"-")</f>
        <v>6625</v>
      </c>
      <c r="BU68" s="122"/>
      <c r="BV68" s="122"/>
      <c r="BW68" s="122">
        <v>2</v>
      </c>
      <c r="BX68" s="123">
        <v>1</v>
      </c>
      <c r="BY68" s="124">
        <f>IF(Q68=0,"",IF(BX68=0,"",(BX68/Q68)))</f>
        <v>0.14285714285714</v>
      </c>
      <c r="BZ68" s="125">
        <v>1</v>
      </c>
      <c r="CA68" s="126">
        <f>IFERROR(BZ68/BX68,"-")</f>
        <v>1</v>
      </c>
      <c r="CB68" s="127">
        <v>83000</v>
      </c>
      <c r="CC68" s="128">
        <f>IFERROR(CB68/BX68,"-")</f>
        <v>83000</v>
      </c>
      <c r="CD68" s="129"/>
      <c r="CE68" s="129"/>
      <c r="CF68" s="129">
        <v>1</v>
      </c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3</v>
      </c>
      <c r="CQ68" s="138">
        <v>109500</v>
      </c>
      <c r="CR68" s="138">
        <v>83000</v>
      </c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>
        <f>AC69</f>
        <v>0.11428571428571</v>
      </c>
      <c r="B69" s="184" t="s">
        <v>177</v>
      </c>
      <c r="C69" s="184" t="s">
        <v>58</v>
      </c>
      <c r="D69" s="184"/>
      <c r="E69" s="184" t="s">
        <v>59</v>
      </c>
      <c r="F69" s="184" t="s">
        <v>60</v>
      </c>
      <c r="G69" s="184" t="s">
        <v>61</v>
      </c>
      <c r="H69" s="87" t="s">
        <v>62</v>
      </c>
      <c r="I69" s="87" t="s">
        <v>178</v>
      </c>
      <c r="J69" s="87" t="s">
        <v>179</v>
      </c>
      <c r="K69" s="176">
        <v>140000</v>
      </c>
      <c r="L69" s="79">
        <v>8</v>
      </c>
      <c r="M69" s="79">
        <v>0</v>
      </c>
      <c r="N69" s="79">
        <v>52</v>
      </c>
      <c r="O69" s="88">
        <v>3</v>
      </c>
      <c r="P69" s="89">
        <v>0</v>
      </c>
      <c r="Q69" s="90">
        <f>O69+P69</f>
        <v>3</v>
      </c>
      <c r="R69" s="80">
        <f>IFERROR(Q69/N69,"-")</f>
        <v>0.057692307692308</v>
      </c>
      <c r="S69" s="79">
        <v>1</v>
      </c>
      <c r="T69" s="79">
        <v>0</v>
      </c>
      <c r="U69" s="80">
        <f>IFERROR(T69/(Q69),"-")</f>
        <v>0</v>
      </c>
      <c r="V69" s="81">
        <f>IFERROR(K69/SUM(Q69:Q70),"-")</f>
        <v>35000</v>
      </c>
      <c r="W69" s="82">
        <v>1</v>
      </c>
      <c r="X69" s="80">
        <f>IF(Q69=0,"-",W69/Q69)</f>
        <v>0.33333333333333</v>
      </c>
      <c r="Y69" s="181">
        <v>13000</v>
      </c>
      <c r="Z69" s="182">
        <f>IFERROR(Y69/Q69,"-")</f>
        <v>4333.3333333333</v>
      </c>
      <c r="AA69" s="182">
        <f>IFERROR(Y69/W69,"-")</f>
        <v>13000</v>
      </c>
      <c r="AB69" s="176">
        <f>SUM(Y69:Y70)-SUM(K69:K70)</f>
        <v>-124000</v>
      </c>
      <c r="AC69" s="83">
        <f>SUM(Y69:Y70)/SUM(K69:K70)</f>
        <v>0.11428571428571</v>
      </c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/>
      <c r="BG69" s="110">
        <f>IF(Q69=0,"",IF(BF69=0,"",(BF69/Q69)))</f>
        <v>0</v>
      </c>
      <c r="BH69" s="109"/>
      <c r="BI69" s="111" t="str">
        <f>IFERROR(BH69/BF69,"-")</f>
        <v>-</v>
      </c>
      <c r="BJ69" s="112"/>
      <c r="BK69" s="113" t="str">
        <f>IFERROR(BJ69/BF69,"-")</f>
        <v>-</v>
      </c>
      <c r="BL69" s="114"/>
      <c r="BM69" s="114"/>
      <c r="BN69" s="114"/>
      <c r="BO69" s="116">
        <v>1</v>
      </c>
      <c r="BP69" s="117">
        <f>IF(Q69=0,"",IF(BO69=0,"",(BO69/Q69)))</f>
        <v>0.33333333333333</v>
      </c>
      <c r="BQ69" s="118"/>
      <c r="BR69" s="119">
        <f>IFERROR(BQ69/BO69,"-")</f>
        <v>0</v>
      </c>
      <c r="BS69" s="120"/>
      <c r="BT69" s="121">
        <f>IFERROR(BS69/BO69,"-")</f>
        <v>0</v>
      </c>
      <c r="BU69" s="122"/>
      <c r="BV69" s="122"/>
      <c r="BW69" s="122"/>
      <c r="BX69" s="123">
        <v>1</v>
      </c>
      <c r="BY69" s="124">
        <f>IF(Q69=0,"",IF(BX69=0,"",(BX69/Q69)))</f>
        <v>0.33333333333333</v>
      </c>
      <c r="BZ69" s="125"/>
      <c r="CA69" s="126">
        <f>IFERROR(BZ69/BX69,"-")</f>
        <v>0</v>
      </c>
      <c r="CB69" s="127"/>
      <c r="CC69" s="128">
        <f>IFERROR(CB69/BX69,"-")</f>
        <v>0</v>
      </c>
      <c r="CD69" s="129"/>
      <c r="CE69" s="129"/>
      <c r="CF69" s="129"/>
      <c r="CG69" s="130">
        <v>1</v>
      </c>
      <c r="CH69" s="131">
        <f>IF(Q69=0,"",IF(CG69=0,"",(CG69/Q69)))</f>
        <v>0.33333333333333</v>
      </c>
      <c r="CI69" s="132">
        <v>1</v>
      </c>
      <c r="CJ69" s="133">
        <f>IFERROR(CI69/CG69,"-")</f>
        <v>1</v>
      </c>
      <c r="CK69" s="134">
        <v>13000</v>
      </c>
      <c r="CL69" s="135">
        <f>IFERROR(CK69/CG69,"-")</f>
        <v>13000</v>
      </c>
      <c r="CM69" s="136"/>
      <c r="CN69" s="136"/>
      <c r="CO69" s="136">
        <v>1</v>
      </c>
      <c r="CP69" s="137">
        <v>1</v>
      </c>
      <c r="CQ69" s="138">
        <v>13000</v>
      </c>
      <c r="CR69" s="138">
        <v>13000</v>
      </c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/>
      <c r="B70" s="184" t="s">
        <v>180</v>
      </c>
      <c r="C70" s="184" t="s">
        <v>58</v>
      </c>
      <c r="D70" s="184"/>
      <c r="E70" s="184" t="s">
        <v>59</v>
      </c>
      <c r="F70" s="184" t="s">
        <v>60</v>
      </c>
      <c r="G70" s="184" t="s">
        <v>74</v>
      </c>
      <c r="H70" s="87"/>
      <c r="I70" s="87"/>
      <c r="J70" s="87"/>
      <c r="K70" s="176"/>
      <c r="L70" s="79">
        <v>24</v>
      </c>
      <c r="M70" s="79">
        <v>20</v>
      </c>
      <c r="N70" s="79">
        <v>17</v>
      </c>
      <c r="O70" s="88">
        <v>1</v>
      </c>
      <c r="P70" s="89">
        <v>0</v>
      </c>
      <c r="Q70" s="90">
        <f>O70+P70</f>
        <v>1</v>
      </c>
      <c r="R70" s="80">
        <f>IFERROR(Q70/N70,"-")</f>
        <v>0.058823529411765</v>
      </c>
      <c r="S70" s="79">
        <v>0</v>
      </c>
      <c r="T70" s="79">
        <v>1</v>
      </c>
      <c r="U70" s="80">
        <f>IFERROR(T70/(Q70),"-")</f>
        <v>1</v>
      </c>
      <c r="V70" s="81"/>
      <c r="W70" s="82">
        <v>1</v>
      </c>
      <c r="X70" s="80">
        <f>IF(Q70=0,"-",W70/Q70)</f>
        <v>1</v>
      </c>
      <c r="Y70" s="181">
        <v>3000</v>
      </c>
      <c r="Z70" s="182">
        <f>IFERROR(Y70/Q70,"-")</f>
        <v>3000</v>
      </c>
      <c r="AA70" s="182">
        <f>IFERROR(Y70/W70,"-")</f>
        <v>3000</v>
      </c>
      <c r="AB70" s="176"/>
      <c r="AC70" s="83"/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>
        <f>IF(Q70=0,"",IF(BF70=0,"",(BF70/Q70)))</f>
        <v>0</v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>
        <v>1</v>
      </c>
      <c r="BP70" s="117">
        <f>IF(Q70=0,"",IF(BO70=0,"",(BO70/Q70)))</f>
        <v>1</v>
      </c>
      <c r="BQ70" s="118">
        <v>1</v>
      </c>
      <c r="BR70" s="119">
        <f>IFERROR(BQ70/BO70,"-")</f>
        <v>1</v>
      </c>
      <c r="BS70" s="120">
        <v>3000</v>
      </c>
      <c r="BT70" s="121">
        <f>IFERROR(BS70/BO70,"-")</f>
        <v>3000</v>
      </c>
      <c r="BU70" s="122">
        <v>1</v>
      </c>
      <c r="BV70" s="122"/>
      <c r="BW70" s="122"/>
      <c r="BX70" s="123"/>
      <c r="BY70" s="124">
        <f>IF(Q70=0,"",IF(BX70=0,"",(BX70/Q70)))</f>
        <v>0</v>
      </c>
      <c r="BZ70" s="125"/>
      <c r="CA70" s="126" t="str">
        <f>IFERROR(BZ70/BX70,"-")</f>
        <v>-</v>
      </c>
      <c r="CB70" s="127"/>
      <c r="CC70" s="128" t="str">
        <f>IFERROR(CB70/BX70,"-")</f>
        <v>-</v>
      </c>
      <c r="CD70" s="129"/>
      <c r="CE70" s="129"/>
      <c r="CF70" s="129"/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1</v>
      </c>
      <c r="CQ70" s="138">
        <v>3000</v>
      </c>
      <c r="CR70" s="138">
        <v>3000</v>
      </c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>
        <f>AC71</f>
        <v>0.27142857142857</v>
      </c>
      <c r="B71" s="184" t="s">
        <v>181</v>
      </c>
      <c r="C71" s="184" t="s">
        <v>58</v>
      </c>
      <c r="D71" s="184"/>
      <c r="E71" s="184" t="s">
        <v>120</v>
      </c>
      <c r="F71" s="184" t="s">
        <v>88</v>
      </c>
      <c r="G71" s="184" t="s">
        <v>61</v>
      </c>
      <c r="H71" s="87" t="s">
        <v>62</v>
      </c>
      <c r="I71" s="87" t="s">
        <v>178</v>
      </c>
      <c r="J71" s="185" t="s">
        <v>175</v>
      </c>
      <c r="K71" s="176">
        <v>140000</v>
      </c>
      <c r="L71" s="79">
        <v>3</v>
      </c>
      <c r="M71" s="79">
        <v>0</v>
      </c>
      <c r="N71" s="79">
        <v>13</v>
      </c>
      <c r="O71" s="88">
        <v>2</v>
      </c>
      <c r="P71" s="89">
        <v>0</v>
      </c>
      <c r="Q71" s="90">
        <f>O71+P71</f>
        <v>2</v>
      </c>
      <c r="R71" s="80">
        <f>IFERROR(Q71/N71,"-")</f>
        <v>0.15384615384615</v>
      </c>
      <c r="S71" s="79">
        <v>0</v>
      </c>
      <c r="T71" s="79">
        <v>0</v>
      </c>
      <c r="U71" s="80">
        <f>IFERROR(T71/(Q71),"-")</f>
        <v>0</v>
      </c>
      <c r="V71" s="81">
        <f>IFERROR(K71/SUM(Q71:Q72),"-")</f>
        <v>20000</v>
      </c>
      <c r="W71" s="82">
        <v>0</v>
      </c>
      <c r="X71" s="80">
        <f>IF(Q71=0,"-",W71/Q71)</f>
        <v>0</v>
      </c>
      <c r="Y71" s="181">
        <v>0</v>
      </c>
      <c r="Z71" s="182">
        <f>IFERROR(Y71/Q71,"-")</f>
        <v>0</v>
      </c>
      <c r="AA71" s="182" t="str">
        <f>IFERROR(Y71/W71,"-")</f>
        <v>-</v>
      </c>
      <c r="AB71" s="176">
        <f>SUM(Y71:Y72)-SUM(K71:K72)</f>
        <v>-102000</v>
      </c>
      <c r="AC71" s="83">
        <f>SUM(Y71:Y72)/SUM(K71:K72)</f>
        <v>0.27142857142857</v>
      </c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>
        <f>IF(Q71=0,"",IF(BF71=0,"",(BF71/Q71)))</f>
        <v>0</v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>
        <v>2</v>
      </c>
      <c r="BP71" s="117">
        <f>IF(Q71=0,"",IF(BO71=0,"",(BO71/Q71)))</f>
        <v>1</v>
      </c>
      <c r="BQ71" s="118"/>
      <c r="BR71" s="119">
        <f>IFERROR(BQ71/BO71,"-")</f>
        <v>0</v>
      </c>
      <c r="BS71" s="120"/>
      <c r="BT71" s="121">
        <f>IFERROR(BS71/BO71,"-")</f>
        <v>0</v>
      </c>
      <c r="BU71" s="122"/>
      <c r="BV71" s="122"/>
      <c r="BW71" s="122"/>
      <c r="BX71" s="123"/>
      <c r="BY71" s="124">
        <f>IF(Q71=0,"",IF(BX71=0,"",(BX71/Q71)))</f>
        <v>0</v>
      </c>
      <c r="BZ71" s="125"/>
      <c r="CA71" s="126" t="str">
        <f>IFERROR(BZ71/BX71,"-")</f>
        <v>-</v>
      </c>
      <c r="CB71" s="127"/>
      <c r="CC71" s="128" t="str">
        <f>IFERROR(CB71/BX71,"-")</f>
        <v>-</v>
      </c>
      <c r="CD71" s="129"/>
      <c r="CE71" s="129"/>
      <c r="CF71" s="129"/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0</v>
      </c>
      <c r="CQ71" s="138">
        <v>0</v>
      </c>
      <c r="CR71" s="138"/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/>
      <c r="B72" s="184" t="s">
        <v>182</v>
      </c>
      <c r="C72" s="184" t="s">
        <v>58</v>
      </c>
      <c r="D72" s="184"/>
      <c r="E72" s="184" t="s">
        <v>120</v>
      </c>
      <c r="F72" s="184" t="s">
        <v>88</v>
      </c>
      <c r="G72" s="184" t="s">
        <v>74</v>
      </c>
      <c r="H72" s="87"/>
      <c r="I72" s="87"/>
      <c r="J72" s="87"/>
      <c r="K72" s="176"/>
      <c r="L72" s="79">
        <v>14</v>
      </c>
      <c r="M72" s="79">
        <v>12</v>
      </c>
      <c r="N72" s="79">
        <v>0</v>
      </c>
      <c r="O72" s="88">
        <v>5</v>
      </c>
      <c r="P72" s="89">
        <v>0</v>
      </c>
      <c r="Q72" s="90">
        <f>O72+P72</f>
        <v>5</v>
      </c>
      <c r="R72" s="80" t="str">
        <f>IFERROR(Q72/N72,"-")</f>
        <v>-</v>
      </c>
      <c r="S72" s="79">
        <v>0</v>
      </c>
      <c r="T72" s="79">
        <v>1</v>
      </c>
      <c r="U72" s="80">
        <f>IFERROR(T72/(Q72),"-")</f>
        <v>0.2</v>
      </c>
      <c r="V72" s="81"/>
      <c r="W72" s="82">
        <v>2</v>
      </c>
      <c r="X72" s="80">
        <f>IF(Q72=0,"-",W72/Q72)</f>
        <v>0.4</v>
      </c>
      <c r="Y72" s="181">
        <v>38000</v>
      </c>
      <c r="Z72" s="182">
        <f>IFERROR(Y72/Q72,"-")</f>
        <v>7600</v>
      </c>
      <c r="AA72" s="182">
        <f>IFERROR(Y72/W72,"-")</f>
        <v>19000</v>
      </c>
      <c r="AB72" s="176"/>
      <c r="AC72" s="83"/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/>
      <c r="BG72" s="110">
        <f>IF(Q72=0,"",IF(BF72=0,"",(BF72/Q72)))</f>
        <v>0</v>
      </c>
      <c r="BH72" s="109"/>
      <c r="BI72" s="111" t="str">
        <f>IFERROR(BH72/BF72,"-")</f>
        <v>-</v>
      </c>
      <c r="BJ72" s="112"/>
      <c r="BK72" s="113" t="str">
        <f>IFERROR(BJ72/BF72,"-")</f>
        <v>-</v>
      </c>
      <c r="BL72" s="114"/>
      <c r="BM72" s="114"/>
      <c r="BN72" s="114"/>
      <c r="BO72" s="116">
        <v>4</v>
      </c>
      <c r="BP72" s="117">
        <f>IF(Q72=0,"",IF(BO72=0,"",(BO72/Q72)))</f>
        <v>0.8</v>
      </c>
      <c r="BQ72" s="118">
        <v>1</v>
      </c>
      <c r="BR72" s="119">
        <f>IFERROR(BQ72/BO72,"-")</f>
        <v>0.25</v>
      </c>
      <c r="BS72" s="120">
        <v>28000</v>
      </c>
      <c r="BT72" s="121">
        <f>IFERROR(BS72/BO72,"-")</f>
        <v>7000</v>
      </c>
      <c r="BU72" s="122"/>
      <c r="BV72" s="122"/>
      <c r="BW72" s="122">
        <v>1</v>
      </c>
      <c r="BX72" s="123">
        <v>1</v>
      </c>
      <c r="BY72" s="124">
        <f>IF(Q72=0,"",IF(BX72=0,"",(BX72/Q72)))</f>
        <v>0.2</v>
      </c>
      <c r="BZ72" s="125">
        <v>1</v>
      </c>
      <c r="CA72" s="126">
        <f>IFERROR(BZ72/BX72,"-")</f>
        <v>1</v>
      </c>
      <c r="CB72" s="127">
        <v>10000</v>
      </c>
      <c r="CC72" s="128">
        <f>IFERROR(CB72/BX72,"-")</f>
        <v>10000</v>
      </c>
      <c r="CD72" s="129"/>
      <c r="CE72" s="129">
        <v>1</v>
      </c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2</v>
      </c>
      <c r="CQ72" s="138">
        <v>38000</v>
      </c>
      <c r="CR72" s="138">
        <v>28000</v>
      </c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>
        <f>AC73</f>
        <v>0</v>
      </c>
      <c r="B73" s="184" t="s">
        <v>183</v>
      </c>
      <c r="C73" s="184" t="s">
        <v>58</v>
      </c>
      <c r="D73" s="184"/>
      <c r="E73" s="184" t="s">
        <v>59</v>
      </c>
      <c r="F73" s="184" t="s">
        <v>60</v>
      </c>
      <c r="G73" s="184" t="s">
        <v>61</v>
      </c>
      <c r="H73" s="87" t="s">
        <v>66</v>
      </c>
      <c r="I73" s="87" t="s">
        <v>178</v>
      </c>
      <c r="J73" s="87" t="s">
        <v>167</v>
      </c>
      <c r="K73" s="176">
        <v>140000</v>
      </c>
      <c r="L73" s="79">
        <v>5</v>
      </c>
      <c r="M73" s="79">
        <v>0</v>
      </c>
      <c r="N73" s="79">
        <v>28</v>
      </c>
      <c r="O73" s="88">
        <v>3</v>
      </c>
      <c r="P73" s="89">
        <v>0</v>
      </c>
      <c r="Q73" s="90">
        <f>O73+P73</f>
        <v>3</v>
      </c>
      <c r="R73" s="80">
        <f>IFERROR(Q73/N73,"-")</f>
        <v>0.10714285714286</v>
      </c>
      <c r="S73" s="79">
        <v>0</v>
      </c>
      <c r="T73" s="79">
        <v>1</v>
      </c>
      <c r="U73" s="80">
        <f>IFERROR(T73/(Q73),"-")</f>
        <v>0.33333333333333</v>
      </c>
      <c r="V73" s="81">
        <f>IFERROR(K73/SUM(Q73:Q74),"-")</f>
        <v>17500</v>
      </c>
      <c r="W73" s="82">
        <v>0</v>
      </c>
      <c r="X73" s="80">
        <f>IF(Q73=0,"-",W73/Q73)</f>
        <v>0</v>
      </c>
      <c r="Y73" s="181">
        <v>0</v>
      </c>
      <c r="Z73" s="182">
        <f>IFERROR(Y73/Q73,"-")</f>
        <v>0</v>
      </c>
      <c r="AA73" s="182" t="str">
        <f>IFERROR(Y73/W73,"-")</f>
        <v>-</v>
      </c>
      <c r="AB73" s="176">
        <f>SUM(Y73:Y74)-SUM(K73:K74)</f>
        <v>-140000</v>
      </c>
      <c r="AC73" s="83">
        <f>SUM(Y73:Y74)/SUM(K73:K74)</f>
        <v>0</v>
      </c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>
        <v>2</v>
      </c>
      <c r="AO73" s="98">
        <f>IF(Q73=0,"",IF(AN73=0,"",(AN73/Q73)))</f>
        <v>0.66666666666667</v>
      </c>
      <c r="AP73" s="97"/>
      <c r="AQ73" s="99">
        <f>IFERROR(AP73/AN73,"-")</f>
        <v>0</v>
      </c>
      <c r="AR73" s="100"/>
      <c r="AS73" s="101">
        <f>IFERROR(AR73/AN73,"-")</f>
        <v>0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/>
      <c r="BG73" s="110">
        <f>IF(Q73=0,"",IF(BF73=0,"",(BF73/Q73)))</f>
        <v>0</v>
      </c>
      <c r="BH73" s="109"/>
      <c r="BI73" s="111" t="str">
        <f>IFERROR(BH73/BF73,"-")</f>
        <v>-</v>
      </c>
      <c r="BJ73" s="112"/>
      <c r="BK73" s="113" t="str">
        <f>IFERROR(BJ73/BF73,"-")</f>
        <v>-</v>
      </c>
      <c r="BL73" s="114"/>
      <c r="BM73" s="114"/>
      <c r="BN73" s="114"/>
      <c r="BO73" s="116"/>
      <c r="BP73" s="117">
        <f>IF(Q73=0,"",IF(BO73=0,"",(BO73/Q73)))</f>
        <v>0</v>
      </c>
      <c r="BQ73" s="118"/>
      <c r="BR73" s="119" t="str">
        <f>IFERROR(BQ73/BO73,"-")</f>
        <v>-</v>
      </c>
      <c r="BS73" s="120"/>
      <c r="BT73" s="121" t="str">
        <f>IFERROR(BS73/BO73,"-")</f>
        <v>-</v>
      </c>
      <c r="BU73" s="122"/>
      <c r="BV73" s="122"/>
      <c r="BW73" s="122"/>
      <c r="BX73" s="123">
        <v>1</v>
      </c>
      <c r="BY73" s="124">
        <f>IF(Q73=0,"",IF(BX73=0,"",(BX73/Q73)))</f>
        <v>0.33333333333333</v>
      </c>
      <c r="BZ73" s="125"/>
      <c r="CA73" s="126">
        <f>IFERROR(BZ73/BX73,"-")</f>
        <v>0</v>
      </c>
      <c r="CB73" s="127"/>
      <c r="CC73" s="128">
        <f>IFERROR(CB73/BX73,"-")</f>
        <v>0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0</v>
      </c>
      <c r="CQ73" s="138">
        <v>0</v>
      </c>
      <c r="CR73" s="138"/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/>
      <c r="B74" s="184" t="s">
        <v>184</v>
      </c>
      <c r="C74" s="184" t="s">
        <v>58</v>
      </c>
      <c r="D74" s="184"/>
      <c r="E74" s="184" t="s">
        <v>59</v>
      </c>
      <c r="F74" s="184" t="s">
        <v>60</v>
      </c>
      <c r="G74" s="184" t="s">
        <v>74</v>
      </c>
      <c r="H74" s="87"/>
      <c r="I74" s="87"/>
      <c r="J74" s="87"/>
      <c r="K74" s="176"/>
      <c r="L74" s="79">
        <v>29</v>
      </c>
      <c r="M74" s="79">
        <v>18</v>
      </c>
      <c r="N74" s="79">
        <v>19</v>
      </c>
      <c r="O74" s="88">
        <v>5</v>
      </c>
      <c r="P74" s="89">
        <v>0</v>
      </c>
      <c r="Q74" s="90">
        <f>O74+P74</f>
        <v>5</v>
      </c>
      <c r="R74" s="80">
        <f>IFERROR(Q74/N74,"-")</f>
        <v>0.26315789473684</v>
      </c>
      <c r="S74" s="79">
        <v>0</v>
      </c>
      <c r="T74" s="79">
        <v>2</v>
      </c>
      <c r="U74" s="80">
        <f>IFERROR(T74/(Q74),"-")</f>
        <v>0.4</v>
      </c>
      <c r="V74" s="81"/>
      <c r="W74" s="82">
        <v>0</v>
      </c>
      <c r="X74" s="80">
        <f>IF(Q74=0,"-",W74/Q74)</f>
        <v>0</v>
      </c>
      <c r="Y74" s="181">
        <v>0</v>
      </c>
      <c r="Z74" s="182">
        <f>IFERROR(Y74/Q74,"-")</f>
        <v>0</v>
      </c>
      <c r="AA74" s="182" t="str">
        <f>IFERROR(Y74/W74,"-")</f>
        <v>-</v>
      </c>
      <c r="AB74" s="176"/>
      <c r="AC74" s="83"/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>
        <v>1</v>
      </c>
      <c r="BG74" s="110">
        <f>IF(Q74=0,"",IF(BF74=0,"",(BF74/Q74)))</f>
        <v>0.2</v>
      </c>
      <c r="BH74" s="109"/>
      <c r="BI74" s="111">
        <f>IFERROR(BH74/BF74,"-")</f>
        <v>0</v>
      </c>
      <c r="BJ74" s="112"/>
      <c r="BK74" s="113">
        <f>IFERROR(BJ74/BF74,"-")</f>
        <v>0</v>
      </c>
      <c r="BL74" s="114"/>
      <c r="BM74" s="114"/>
      <c r="BN74" s="114"/>
      <c r="BO74" s="116">
        <v>1</v>
      </c>
      <c r="BP74" s="117">
        <f>IF(Q74=0,"",IF(BO74=0,"",(BO74/Q74)))</f>
        <v>0.2</v>
      </c>
      <c r="BQ74" s="118"/>
      <c r="BR74" s="119">
        <f>IFERROR(BQ74/BO74,"-")</f>
        <v>0</v>
      </c>
      <c r="BS74" s="120"/>
      <c r="BT74" s="121">
        <f>IFERROR(BS74/BO74,"-")</f>
        <v>0</v>
      </c>
      <c r="BU74" s="122"/>
      <c r="BV74" s="122"/>
      <c r="BW74" s="122"/>
      <c r="BX74" s="123">
        <v>2</v>
      </c>
      <c r="BY74" s="124">
        <f>IF(Q74=0,"",IF(BX74=0,"",(BX74/Q74)))</f>
        <v>0.4</v>
      </c>
      <c r="BZ74" s="125"/>
      <c r="CA74" s="126">
        <f>IFERROR(BZ74/BX74,"-")</f>
        <v>0</v>
      </c>
      <c r="CB74" s="127"/>
      <c r="CC74" s="128">
        <f>IFERROR(CB74/BX74,"-")</f>
        <v>0</v>
      </c>
      <c r="CD74" s="129"/>
      <c r="CE74" s="129"/>
      <c r="CF74" s="129"/>
      <c r="CG74" s="130">
        <v>1</v>
      </c>
      <c r="CH74" s="131">
        <f>IF(Q74=0,"",IF(CG74=0,"",(CG74/Q74)))</f>
        <v>0.2</v>
      </c>
      <c r="CI74" s="132"/>
      <c r="CJ74" s="133">
        <f>IFERROR(CI74/CG74,"-")</f>
        <v>0</v>
      </c>
      <c r="CK74" s="134"/>
      <c r="CL74" s="135">
        <f>IFERROR(CK74/CG74,"-")</f>
        <v>0</v>
      </c>
      <c r="CM74" s="136"/>
      <c r="CN74" s="136"/>
      <c r="CO74" s="136"/>
      <c r="CP74" s="137">
        <v>0</v>
      </c>
      <c r="CQ74" s="138">
        <v>0</v>
      </c>
      <c r="CR74" s="138"/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>
        <f>AC75</f>
        <v>0.12142857142857</v>
      </c>
      <c r="B75" s="184" t="s">
        <v>185</v>
      </c>
      <c r="C75" s="184" t="s">
        <v>58</v>
      </c>
      <c r="D75" s="184"/>
      <c r="E75" s="184" t="s">
        <v>120</v>
      </c>
      <c r="F75" s="184" t="s">
        <v>88</v>
      </c>
      <c r="G75" s="184" t="s">
        <v>61</v>
      </c>
      <c r="H75" s="87" t="s">
        <v>66</v>
      </c>
      <c r="I75" s="87" t="s">
        <v>178</v>
      </c>
      <c r="J75" s="87" t="s">
        <v>84</v>
      </c>
      <c r="K75" s="176">
        <v>140000</v>
      </c>
      <c r="L75" s="79">
        <v>5</v>
      </c>
      <c r="M75" s="79">
        <v>0</v>
      </c>
      <c r="N75" s="79">
        <v>15</v>
      </c>
      <c r="O75" s="88">
        <v>2</v>
      </c>
      <c r="P75" s="89">
        <v>0</v>
      </c>
      <c r="Q75" s="90">
        <f>O75+P75</f>
        <v>2</v>
      </c>
      <c r="R75" s="80">
        <f>IFERROR(Q75/N75,"-")</f>
        <v>0.13333333333333</v>
      </c>
      <c r="S75" s="79">
        <v>0</v>
      </c>
      <c r="T75" s="79">
        <v>2</v>
      </c>
      <c r="U75" s="80">
        <f>IFERROR(T75/(Q75),"-")</f>
        <v>1</v>
      </c>
      <c r="V75" s="81">
        <f>IFERROR(K75/SUM(Q75:Q76),"-")</f>
        <v>35000</v>
      </c>
      <c r="W75" s="82">
        <v>0</v>
      </c>
      <c r="X75" s="80">
        <f>IF(Q75=0,"-",W75/Q75)</f>
        <v>0</v>
      </c>
      <c r="Y75" s="181">
        <v>0</v>
      </c>
      <c r="Z75" s="182">
        <f>IFERROR(Y75/Q75,"-")</f>
        <v>0</v>
      </c>
      <c r="AA75" s="182" t="str">
        <f>IFERROR(Y75/W75,"-")</f>
        <v>-</v>
      </c>
      <c r="AB75" s="176">
        <f>SUM(Y75:Y76)-SUM(K75:K76)</f>
        <v>-123000</v>
      </c>
      <c r="AC75" s="83">
        <f>SUM(Y75:Y76)/SUM(K75:K76)</f>
        <v>0.12142857142857</v>
      </c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>
        <v>1</v>
      </c>
      <c r="AX75" s="104">
        <f>IF(Q75=0,"",IF(AW75=0,"",(AW75/Q75)))</f>
        <v>0.5</v>
      </c>
      <c r="AY75" s="103"/>
      <c r="AZ75" s="105">
        <f>IFERROR(AY75/AW75,"-")</f>
        <v>0</v>
      </c>
      <c r="BA75" s="106"/>
      <c r="BB75" s="107">
        <f>IFERROR(BA75/AW75,"-")</f>
        <v>0</v>
      </c>
      <c r="BC75" s="108"/>
      <c r="BD75" s="108"/>
      <c r="BE75" s="108"/>
      <c r="BF75" s="109"/>
      <c r="BG75" s="110">
        <f>IF(Q75=0,"",IF(BF75=0,"",(BF75/Q75)))</f>
        <v>0</v>
      </c>
      <c r="BH75" s="109"/>
      <c r="BI75" s="111" t="str">
        <f>IFERROR(BH75/BF75,"-")</f>
        <v>-</v>
      </c>
      <c r="BJ75" s="112"/>
      <c r="BK75" s="113" t="str">
        <f>IFERROR(BJ75/BF75,"-")</f>
        <v>-</v>
      </c>
      <c r="BL75" s="114"/>
      <c r="BM75" s="114"/>
      <c r="BN75" s="114"/>
      <c r="BO75" s="116">
        <v>1</v>
      </c>
      <c r="BP75" s="117">
        <f>IF(Q75=0,"",IF(BO75=0,"",(BO75/Q75)))</f>
        <v>0.5</v>
      </c>
      <c r="BQ75" s="118"/>
      <c r="BR75" s="119">
        <f>IFERROR(BQ75/BO75,"-")</f>
        <v>0</v>
      </c>
      <c r="BS75" s="120"/>
      <c r="BT75" s="121">
        <f>IFERROR(BS75/BO75,"-")</f>
        <v>0</v>
      </c>
      <c r="BU75" s="122"/>
      <c r="BV75" s="122"/>
      <c r="BW75" s="122"/>
      <c r="BX75" s="123"/>
      <c r="BY75" s="124">
        <f>IF(Q75=0,"",IF(BX75=0,"",(BX75/Q75)))</f>
        <v>0</v>
      </c>
      <c r="BZ75" s="125"/>
      <c r="CA75" s="126" t="str">
        <f>IFERROR(BZ75/BX75,"-")</f>
        <v>-</v>
      </c>
      <c r="CB75" s="127"/>
      <c r="CC75" s="128" t="str">
        <f>IFERROR(CB75/BX75,"-")</f>
        <v>-</v>
      </c>
      <c r="CD75" s="129"/>
      <c r="CE75" s="129"/>
      <c r="CF75" s="129"/>
      <c r="CG75" s="130"/>
      <c r="CH75" s="131">
        <f>IF(Q75=0,"",IF(CG75=0,"",(CG75/Q75)))</f>
        <v>0</v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0</v>
      </c>
      <c r="CQ75" s="138">
        <v>0</v>
      </c>
      <c r="CR75" s="138"/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/>
      <c r="B76" s="184" t="s">
        <v>186</v>
      </c>
      <c r="C76" s="184" t="s">
        <v>58</v>
      </c>
      <c r="D76" s="184"/>
      <c r="E76" s="184" t="s">
        <v>120</v>
      </c>
      <c r="F76" s="184" t="s">
        <v>88</v>
      </c>
      <c r="G76" s="184" t="s">
        <v>74</v>
      </c>
      <c r="H76" s="87"/>
      <c r="I76" s="87"/>
      <c r="J76" s="87"/>
      <c r="K76" s="176"/>
      <c r="L76" s="79">
        <v>17</v>
      </c>
      <c r="M76" s="79">
        <v>15</v>
      </c>
      <c r="N76" s="79">
        <v>3</v>
      </c>
      <c r="O76" s="88">
        <v>2</v>
      </c>
      <c r="P76" s="89">
        <v>0</v>
      </c>
      <c r="Q76" s="90">
        <f>O76+P76</f>
        <v>2</v>
      </c>
      <c r="R76" s="80">
        <f>IFERROR(Q76/N76,"-")</f>
        <v>0.66666666666667</v>
      </c>
      <c r="S76" s="79">
        <v>1</v>
      </c>
      <c r="T76" s="79">
        <v>1</v>
      </c>
      <c r="U76" s="80">
        <f>IFERROR(T76/(Q76),"-")</f>
        <v>0.5</v>
      </c>
      <c r="V76" s="81"/>
      <c r="W76" s="82">
        <v>1</v>
      </c>
      <c r="X76" s="80">
        <f>IF(Q76=0,"-",W76/Q76)</f>
        <v>0.5</v>
      </c>
      <c r="Y76" s="181">
        <v>17000</v>
      </c>
      <c r="Z76" s="182">
        <f>IFERROR(Y76/Q76,"-")</f>
        <v>8500</v>
      </c>
      <c r="AA76" s="182">
        <f>IFERROR(Y76/W76,"-")</f>
        <v>17000</v>
      </c>
      <c r="AB76" s="176"/>
      <c r="AC76" s="83"/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/>
      <c r="BG76" s="110">
        <f>IF(Q76=0,"",IF(BF76=0,"",(BF76/Q76)))</f>
        <v>0</v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>
        <v>1</v>
      </c>
      <c r="BP76" s="117">
        <f>IF(Q76=0,"",IF(BO76=0,"",(BO76/Q76)))</f>
        <v>0.5</v>
      </c>
      <c r="BQ76" s="118">
        <v>1</v>
      </c>
      <c r="BR76" s="119">
        <f>IFERROR(BQ76/BO76,"-")</f>
        <v>1</v>
      </c>
      <c r="BS76" s="120">
        <v>17000</v>
      </c>
      <c r="BT76" s="121">
        <f>IFERROR(BS76/BO76,"-")</f>
        <v>17000</v>
      </c>
      <c r="BU76" s="122"/>
      <c r="BV76" s="122"/>
      <c r="BW76" s="122">
        <v>1</v>
      </c>
      <c r="BX76" s="123">
        <v>1</v>
      </c>
      <c r="BY76" s="124">
        <f>IF(Q76=0,"",IF(BX76=0,"",(BX76/Q76)))</f>
        <v>0.5</v>
      </c>
      <c r="BZ76" s="125"/>
      <c r="CA76" s="126">
        <f>IFERROR(BZ76/BX76,"-")</f>
        <v>0</v>
      </c>
      <c r="CB76" s="127"/>
      <c r="CC76" s="128">
        <f>IFERROR(CB76/BX76,"-")</f>
        <v>0</v>
      </c>
      <c r="CD76" s="129"/>
      <c r="CE76" s="129"/>
      <c r="CF76" s="129"/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1</v>
      </c>
      <c r="CQ76" s="138">
        <v>17000</v>
      </c>
      <c r="CR76" s="138">
        <v>17000</v>
      </c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>
        <f>AC77</f>
        <v>0.7</v>
      </c>
      <c r="B77" s="184" t="s">
        <v>187</v>
      </c>
      <c r="C77" s="184" t="s">
        <v>58</v>
      </c>
      <c r="D77" s="184"/>
      <c r="E77" s="184" t="s">
        <v>74</v>
      </c>
      <c r="F77" s="184" t="s">
        <v>60</v>
      </c>
      <c r="G77" s="184" t="s">
        <v>61</v>
      </c>
      <c r="H77" s="87" t="s">
        <v>188</v>
      </c>
      <c r="I77" s="87" t="s">
        <v>189</v>
      </c>
      <c r="J77" s="87" t="s">
        <v>190</v>
      </c>
      <c r="K77" s="176">
        <v>50000</v>
      </c>
      <c r="L77" s="79">
        <v>10</v>
      </c>
      <c r="M77" s="79">
        <v>0</v>
      </c>
      <c r="N77" s="79">
        <v>45</v>
      </c>
      <c r="O77" s="88">
        <v>3</v>
      </c>
      <c r="P77" s="89">
        <v>0</v>
      </c>
      <c r="Q77" s="90">
        <f>O77+P77</f>
        <v>3</v>
      </c>
      <c r="R77" s="80">
        <f>IFERROR(Q77/N77,"-")</f>
        <v>0.066666666666667</v>
      </c>
      <c r="S77" s="79">
        <v>0</v>
      </c>
      <c r="T77" s="79">
        <v>2</v>
      </c>
      <c r="U77" s="80">
        <f>IFERROR(T77/(Q77),"-")</f>
        <v>0.66666666666667</v>
      </c>
      <c r="V77" s="81">
        <f>IFERROR(K77/SUM(Q77:Q78),"-")</f>
        <v>16666.666666667</v>
      </c>
      <c r="W77" s="82">
        <v>1</v>
      </c>
      <c r="X77" s="80">
        <f>IF(Q77=0,"-",W77/Q77)</f>
        <v>0.33333333333333</v>
      </c>
      <c r="Y77" s="181">
        <v>35000</v>
      </c>
      <c r="Z77" s="182">
        <f>IFERROR(Y77/Q77,"-")</f>
        <v>11666.666666667</v>
      </c>
      <c r="AA77" s="182">
        <f>IFERROR(Y77/W77,"-")</f>
        <v>35000</v>
      </c>
      <c r="AB77" s="176">
        <f>SUM(Y77:Y78)-SUM(K77:K78)</f>
        <v>-15000</v>
      </c>
      <c r="AC77" s="83">
        <f>SUM(Y77:Y78)/SUM(K77:K78)</f>
        <v>0.7</v>
      </c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>
        <v>1</v>
      </c>
      <c r="AO77" s="98">
        <f>IF(Q77=0,"",IF(AN77=0,"",(AN77/Q77)))</f>
        <v>0.33333333333333</v>
      </c>
      <c r="AP77" s="97"/>
      <c r="AQ77" s="99">
        <f>IFERROR(AP77/AN77,"-")</f>
        <v>0</v>
      </c>
      <c r="AR77" s="100"/>
      <c r="AS77" s="101">
        <f>IFERROR(AR77/AN77,"-")</f>
        <v>0</v>
      </c>
      <c r="AT77" s="102"/>
      <c r="AU77" s="102"/>
      <c r="AV77" s="102"/>
      <c r="AW77" s="103">
        <v>1</v>
      </c>
      <c r="AX77" s="104">
        <f>IF(Q77=0,"",IF(AW77=0,"",(AW77/Q77)))</f>
        <v>0.33333333333333</v>
      </c>
      <c r="AY77" s="103"/>
      <c r="AZ77" s="105">
        <f>IFERROR(AY77/AW77,"-")</f>
        <v>0</v>
      </c>
      <c r="BA77" s="106"/>
      <c r="BB77" s="107">
        <f>IFERROR(BA77/AW77,"-")</f>
        <v>0</v>
      </c>
      <c r="BC77" s="108"/>
      <c r="BD77" s="108"/>
      <c r="BE77" s="108"/>
      <c r="BF77" s="109"/>
      <c r="BG77" s="110">
        <f>IF(Q77=0,"",IF(BF77=0,"",(BF77/Q77)))</f>
        <v>0</v>
      </c>
      <c r="BH77" s="109"/>
      <c r="BI77" s="111" t="str">
        <f>IFERROR(BH77/BF77,"-")</f>
        <v>-</v>
      </c>
      <c r="BJ77" s="112"/>
      <c r="BK77" s="113" t="str">
        <f>IFERROR(BJ77/BF77,"-")</f>
        <v>-</v>
      </c>
      <c r="BL77" s="114"/>
      <c r="BM77" s="114"/>
      <c r="BN77" s="114"/>
      <c r="BO77" s="116">
        <v>1</v>
      </c>
      <c r="BP77" s="117">
        <f>IF(Q77=0,"",IF(BO77=0,"",(BO77/Q77)))</f>
        <v>0.33333333333333</v>
      </c>
      <c r="BQ77" s="118">
        <v>1</v>
      </c>
      <c r="BR77" s="119">
        <f>IFERROR(BQ77/BO77,"-")</f>
        <v>1</v>
      </c>
      <c r="BS77" s="120">
        <v>35000</v>
      </c>
      <c r="BT77" s="121">
        <f>IFERROR(BS77/BO77,"-")</f>
        <v>35000</v>
      </c>
      <c r="BU77" s="122"/>
      <c r="BV77" s="122"/>
      <c r="BW77" s="122">
        <v>1</v>
      </c>
      <c r="BX77" s="123"/>
      <c r="BY77" s="124">
        <f>IF(Q77=0,"",IF(BX77=0,"",(BX77/Q77)))</f>
        <v>0</v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1</v>
      </c>
      <c r="CQ77" s="138">
        <v>35000</v>
      </c>
      <c r="CR77" s="138">
        <v>35000</v>
      </c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/>
      <c r="B78" s="184" t="s">
        <v>191</v>
      </c>
      <c r="C78" s="184" t="s">
        <v>58</v>
      </c>
      <c r="D78" s="184"/>
      <c r="E78" s="184" t="s">
        <v>74</v>
      </c>
      <c r="F78" s="184" t="s">
        <v>60</v>
      </c>
      <c r="G78" s="184" t="s">
        <v>74</v>
      </c>
      <c r="H78" s="87"/>
      <c r="I78" s="87"/>
      <c r="J78" s="87"/>
      <c r="K78" s="176"/>
      <c r="L78" s="79">
        <v>0</v>
      </c>
      <c r="M78" s="79">
        <v>0</v>
      </c>
      <c r="N78" s="79">
        <v>0</v>
      </c>
      <c r="O78" s="88">
        <v>0</v>
      </c>
      <c r="P78" s="89">
        <v>0</v>
      </c>
      <c r="Q78" s="90">
        <f>O78+P78</f>
        <v>0</v>
      </c>
      <c r="R78" s="80" t="str">
        <f>IFERROR(Q78/N78,"-")</f>
        <v>-</v>
      </c>
      <c r="S78" s="79">
        <v>0</v>
      </c>
      <c r="T78" s="79">
        <v>0</v>
      </c>
      <c r="U78" s="80" t="str">
        <f>IFERROR(T78/(Q78),"-")</f>
        <v>-</v>
      </c>
      <c r="V78" s="81"/>
      <c r="W78" s="82">
        <v>0</v>
      </c>
      <c r="X78" s="80" t="str">
        <f>IF(Q78=0,"-",W78/Q78)</f>
        <v>-</v>
      </c>
      <c r="Y78" s="181">
        <v>0</v>
      </c>
      <c r="Z78" s="182" t="str">
        <f>IFERROR(Y78/Q78,"-")</f>
        <v>-</v>
      </c>
      <c r="AA78" s="182" t="str">
        <f>IFERROR(Y78/W78,"-")</f>
        <v>-</v>
      </c>
      <c r="AB78" s="176"/>
      <c r="AC78" s="83"/>
      <c r="AD78" s="77"/>
      <c r="AE78" s="91"/>
      <c r="AF78" s="92" t="str">
        <f>IF(Q78=0,"",IF(AE78=0,"",(AE78/Q78)))</f>
        <v/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 t="str">
        <f>IF(Q78=0,"",IF(AN78=0,"",(AN78/Q78)))</f>
        <v/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 t="str">
        <f>IF(Q78=0,"",IF(AW78=0,"",(AW78/Q78)))</f>
        <v/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/>
      <c r="BG78" s="110" t="str">
        <f>IF(Q78=0,"",IF(BF78=0,"",(BF78/Q78)))</f>
        <v/>
      </c>
      <c r="BH78" s="109"/>
      <c r="BI78" s="111" t="str">
        <f>IFERROR(BH78/BF78,"-")</f>
        <v>-</v>
      </c>
      <c r="BJ78" s="112"/>
      <c r="BK78" s="113" t="str">
        <f>IFERROR(BJ78/BF78,"-")</f>
        <v>-</v>
      </c>
      <c r="BL78" s="114"/>
      <c r="BM78" s="114"/>
      <c r="BN78" s="114"/>
      <c r="BO78" s="116"/>
      <c r="BP78" s="117" t="str">
        <f>IF(Q78=0,"",IF(BO78=0,"",(BO78/Q78)))</f>
        <v/>
      </c>
      <c r="BQ78" s="118"/>
      <c r="BR78" s="119" t="str">
        <f>IFERROR(BQ78/BO78,"-")</f>
        <v>-</v>
      </c>
      <c r="BS78" s="120"/>
      <c r="BT78" s="121" t="str">
        <f>IFERROR(BS78/BO78,"-")</f>
        <v>-</v>
      </c>
      <c r="BU78" s="122"/>
      <c r="BV78" s="122"/>
      <c r="BW78" s="122"/>
      <c r="BX78" s="123"/>
      <c r="BY78" s="124" t="str">
        <f>IF(Q78=0,"",IF(BX78=0,"",(BX78/Q78)))</f>
        <v/>
      </c>
      <c r="BZ78" s="125"/>
      <c r="CA78" s="126" t="str">
        <f>IFERROR(BZ78/BX78,"-")</f>
        <v>-</v>
      </c>
      <c r="CB78" s="127"/>
      <c r="CC78" s="128" t="str">
        <f>IFERROR(CB78/BX78,"-")</f>
        <v>-</v>
      </c>
      <c r="CD78" s="129"/>
      <c r="CE78" s="129"/>
      <c r="CF78" s="129"/>
      <c r="CG78" s="130"/>
      <c r="CH78" s="131" t="str">
        <f>IF(Q78=0,"",IF(CG78=0,"",(CG78/Q78)))</f>
        <v/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0</v>
      </c>
      <c r="CQ78" s="138">
        <v>0</v>
      </c>
      <c r="CR78" s="138"/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>
        <f>AC79</f>
        <v>1.1</v>
      </c>
      <c r="B79" s="184" t="s">
        <v>192</v>
      </c>
      <c r="C79" s="184" t="s">
        <v>58</v>
      </c>
      <c r="D79" s="184"/>
      <c r="E79" s="184" t="s">
        <v>74</v>
      </c>
      <c r="F79" s="184" t="s">
        <v>88</v>
      </c>
      <c r="G79" s="184" t="s">
        <v>61</v>
      </c>
      <c r="H79" s="87" t="s">
        <v>188</v>
      </c>
      <c r="I79" s="87" t="s">
        <v>189</v>
      </c>
      <c r="J79" s="87" t="s">
        <v>193</v>
      </c>
      <c r="K79" s="176">
        <v>50000</v>
      </c>
      <c r="L79" s="79">
        <v>5</v>
      </c>
      <c r="M79" s="79">
        <v>0</v>
      </c>
      <c r="N79" s="79">
        <v>28</v>
      </c>
      <c r="O79" s="88">
        <v>3</v>
      </c>
      <c r="P79" s="89">
        <v>0</v>
      </c>
      <c r="Q79" s="90">
        <f>O79+P79</f>
        <v>3</v>
      </c>
      <c r="R79" s="80">
        <f>IFERROR(Q79/N79,"-")</f>
        <v>0.10714285714286</v>
      </c>
      <c r="S79" s="79">
        <v>0</v>
      </c>
      <c r="T79" s="79">
        <v>2</v>
      </c>
      <c r="U79" s="80">
        <f>IFERROR(T79/(Q79),"-")</f>
        <v>0.66666666666667</v>
      </c>
      <c r="V79" s="81">
        <f>IFERROR(K79/SUM(Q79:Q80),"-")</f>
        <v>10000</v>
      </c>
      <c r="W79" s="82">
        <v>0</v>
      </c>
      <c r="X79" s="80">
        <f>IF(Q79=0,"-",W79/Q79)</f>
        <v>0</v>
      </c>
      <c r="Y79" s="181">
        <v>0</v>
      </c>
      <c r="Z79" s="182">
        <f>IFERROR(Y79/Q79,"-")</f>
        <v>0</v>
      </c>
      <c r="AA79" s="182" t="str">
        <f>IFERROR(Y79/W79,"-")</f>
        <v>-</v>
      </c>
      <c r="AB79" s="176">
        <f>SUM(Y79:Y80)-SUM(K79:K80)</f>
        <v>5000</v>
      </c>
      <c r="AC79" s="83">
        <f>SUM(Y79:Y80)/SUM(K79:K80)</f>
        <v>1.1</v>
      </c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>
        <v>1</v>
      </c>
      <c r="BG79" s="110">
        <f>IF(Q79=0,"",IF(BF79=0,"",(BF79/Q79)))</f>
        <v>0.33333333333333</v>
      </c>
      <c r="BH79" s="109"/>
      <c r="BI79" s="111">
        <f>IFERROR(BH79/BF79,"-")</f>
        <v>0</v>
      </c>
      <c r="BJ79" s="112"/>
      <c r="BK79" s="113">
        <f>IFERROR(BJ79/BF79,"-")</f>
        <v>0</v>
      </c>
      <c r="BL79" s="114"/>
      <c r="BM79" s="114"/>
      <c r="BN79" s="114"/>
      <c r="BO79" s="116">
        <v>2</v>
      </c>
      <c r="BP79" s="117">
        <f>IF(Q79=0,"",IF(BO79=0,"",(BO79/Q79)))</f>
        <v>0.66666666666667</v>
      </c>
      <c r="BQ79" s="118"/>
      <c r="BR79" s="119">
        <f>IFERROR(BQ79/BO79,"-")</f>
        <v>0</v>
      </c>
      <c r="BS79" s="120"/>
      <c r="BT79" s="121">
        <f>IFERROR(BS79/BO79,"-")</f>
        <v>0</v>
      </c>
      <c r="BU79" s="122"/>
      <c r="BV79" s="122"/>
      <c r="BW79" s="122"/>
      <c r="BX79" s="123"/>
      <c r="BY79" s="124">
        <f>IF(Q79=0,"",IF(BX79=0,"",(BX79/Q79)))</f>
        <v>0</v>
      </c>
      <c r="BZ79" s="125"/>
      <c r="CA79" s="126" t="str">
        <f>IFERROR(BZ79/BX79,"-")</f>
        <v>-</v>
      </c>
      <c r="CB79" s="127"/>
      <c r="CC79" s="128" t="str">
        <f>IFERROR(CB79/BX79,"-")</f>
        <v>-</v>
      </c>
      <c r="CD79" s="129"/>
      <c r="CE79" s="129"/>
      <c r="CF79" s="129"/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0</v>
      </c>
      <c r="CQ79" s="138">
        <v>0</v>
      </c>
      <c r="CR79" s="138"/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78"/>
      <c r="B80" s="184" t="s">
        <v>194</v>
      </c>
      <c r="C80" s="184" t="s">
        <v>58</v>
      </c>
      <c r="D80" s="184"/>
      <c r="E80" s="184" t="s">
        <v>74</v>
      </c>
      <c r="F80" s="184" t="s">
        <v>88</v>
      </c>
      <c r="G80" s="184" t="s">
        <v>74</v>
      </c>
      <c r="H80" s="87"/>
      <c r="I80" s="87"/>
      <c r="J80" s="87"/>
      <c r="K80" s="176"/>
      <c r="L80" s="79">
        <v>7</v>
      </c>
      <c r="M80" s="79">
        <v>7</v>
      </c>
      <c r="N80" s="79">
        <v>2</v>
      </c>
      <c r="O80" s="88">
        <v>2</v>
      </c>
      <c r="P80" s="89">
        <v>0</v>
      </c>
      <c r="Q80" s="90">
        <f>O80+P80</f>
        <v>2</v>
      </c>
      <c r="R80" s="80">
        <f>IFERROR(Q80/N80,"-")</f>
        <v>1</v>
      </c>
      <c r="S80" s="79">
        <v>0</v>
      </c>
      <c r="T80" s="79">
        <v>1</v>
      </c>
      <c r="U80" s="80">
        <f>IFERROR(T80/(Q80),"-")</f>
        <v>0.5</v>
      </c>
      <c r="V80" s="81"/>
      <c r="W80" s="82">
        <v>1</v>
      </c>
      <c r="X80" s="80">
        <f>IF(Q80=0,"-",W80/Q80)</f>
        <v>0.5</v>
      </c>
      <c r="Y80" s="181">
        <v>55000</v>
      </c>
      <c r="Z80" s="182">
        <f>IFERROR(Y80/Q80,"-")</f>
        <v>27500</v>
      </c>
      <c r="AA80" s="182">
        <f>IFERROR(Y80/W80,"-")</f>
        <v>55000</v>
      </c>
      <c r="AB80" s="176"/>
      <c r="AC80" s="83"/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/>
      <c r="BG80" s="110">
        <f>IF(Q80=0,"",IF(BF80=0,"",(BF80/Q80)))</f>
        <v>0</v>
      </c>
      <c r="BH80" s="109"/>
      <c r="BI80" s="111" t="str">
        <f>IFERROR(BH80/BF80,"-")</f>
        <v>-</v>
      </c>
      <c r="BJ80" s="112"/>
      <c r="BK80" s="113" t="str">
        <f>IFERROR(BJ80/BF80,"-")</f>
        <v>-</v>
      </c>
      <c r="BL80" s="114"/>
      <c r="BM80" s="114"/>
      <c r="BN80" s="114"/>
      <c r="BO80" s="116">
        <v>1</v>
      </c>
      <c r="BP80" s="117">
        <f>IF(Q80=0,"",IF(BO80=0,"",(BO80/Q80)))</f>
        <v>0.5</v>
      </c>
      <c r="BQ80" s="118"/>
      <c r="BR80" s="119">
        <f>IFERROR(BQ80/BO80,"-")</f>
        <v>0</v>
      </c>
      <c r="BS80" s="120"/>
      <c r="BT80" s="121">
        <f>IFERROR(BS80/BO80,"-")</f>
        <v>0</v>
      </c>
      <c r="BU80" s="122"/>
      <c r="BV80" s="122"/>
      <c r="BW80" s="122"/>
      <c r="BX80" s="123"/>
      <c r="BY80" s="124">
        <f>IF(Q80=0,"",IF(BX80=0,"",(BX80/Q80)))</f>
        <v>0</v>
      </c>
      <c r="BZ80" s="125"/>
      <c r="CA80" s="126" t="str">
        <f>IFERROR(BZ80/BX80,"-")</f>
        <v>-</v>
      </c>
      <c r="CB80" s="127"/>
      <c r="CC80" s="128" t="str">
        <f>IFERROR(CB80/BX80,"-")</f>
        <v>-</v>
      </c>
      <c r="CD80" s="129"/>
      <c r="CE80" s="129"/>
      <c r="CF80" s="129"/>
      <c r="CG80" s="130">
        <v>1</v>
      </c>
      <c r="CH80" s="131">
        <f>IF(Q80=0,"",IF(CG80=0,"",(CG80/Q80)))</f>
        <v>0.5</v>
      </c>
      <c r="CI80" s="132">
        <v>1</v>
      </c>
      <c r="CJ80" s="133">
        <f>IFERROR(CI80/CG80,"-")</f>
        <v>1</v>
      </c>
      <c r="CK80" s="134">
        <v>55000</v>
      </c>
      <c r="CL80" s="135">
        <f>IFERROR(CK80/CG80,"-")</f>
        <v>55000</v>
      </c>
      <c r="CM80" s="136"/>
      <c r="CN80" s="136"/>
      <c r="CO80" s="136">
        <v>1</v>
      </c>
      <c r="CP80" s="137">
        <v>1</v>
      </c>
      <c r="CQ80" s="138">
        <v>55000</v>
      </c>
      <c r="CR80" s="138">
        <v>55000</v>
      </c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>
        <f>AC81</f>
        <v>4</v>
      </c>
      <c r="B81" s="184" t="s">
        <v>195</v>
      </c>
      <c r="C81" s="184" t="s">
        <v>58</v>
      </c>
      <c r="D81" s="184"/>
      <c r="E81" s="184" t="s">
        <v>196</v>
      </c>
      <c r="F81" s="184" t="s">
        <v>98</v>
      </c>
      <c r="G81" s="184" t="s">
        <v>61</v>
      </c>
      <c r="H81" s="87" t="s">
        <v>166</v>
      </c>
      <c r="I81" s="87" t="s">
        <v>197</v>
      </c>
      <c r="J81" s="186" t="s">
        <v>69</v>
      </c>
      <c r="K81" s="176">
        <v>100000</v>
      </c>
      <c r="L81" s="79">
        <v>3</v>
      </c>
      <c r="M81" s="79">
        <v>0</v>
      </c>
      <c r="N81" s="79">
        <v>19</v>
      </c>
      <c r="O81" s="88">
        <v>1</v>
      </c>
      <c r="P81" s="89">
        <v>0</v>
      </c>
      <c r="Q81" s="90">
        <f>O81+P81</f>
        <v>1</v>
      </c>
      <c r="R81" s="80">
        <f>IFERROR(Q81/N81,"-")</f>
        <v>0.052631578947368</v>
      </c>
      <c r="S81" s="79">
        <v>0</v>
      </c>
      <c r="T81" s="79">
        <v>1</v>
      </c>
      <c r="U81" s="80">
        <f>IFERROR(T81/(Q81),"-")</f>
        <v>1</v>
      </c>
      <c r="V81" s="81">
        <f>IFERROR(K81/SUM(Q81:Q85),"-")</f>
        <v>5555.5555555556</v>
      </c>
      <c r="W81" s="82">
        <v>0</v>
      </c>
      <c r="X81" s="80">
        <f>IF(Q81=0,"-",W81/Q81)</f>
        <v>0</v>
      </c>
      <c r="Y81" s="181">
        <v>0</v>
      </c>
      <c r="Z81" s="182">
        <f>IFERROR(Y81/Q81,"-")</f>
        <v>0</v>
      </c>
      <c r="AA81" s="182" t="str">
        <f>IFERROR(Y81/W81,"-")</f>
        <v>-</v>
      </c>
      <c r="AB81" s="176">
        <f>SUM(Y81:Y85)-SUM(K81:K85)</f>
        <v>300000</v>
      </c>
      <c r="AC81" s="83">
        <f>SUM(Y81:Y85)/SUM(K81:K85)</f>
        <v>4</v>
      </c>
      <c r="AD81" s="77"/>
      <c r="AE81" s="91"/>
      <c r="AF81" s="92">
        <f>IF(Q81=0,"",IF(AE81=0,"",(AE81/Q81)))</f>
        <v>0</v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>
        <f>IF(Q81=0,"",IF(AN81=0,"",(AN81/Q81)))</f>
        <v>0</v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>
        <f>IF(Q81=0,"",IF(AW81=0,"",(AW81/Q81)))</f>
        <v>0</v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/>
      <c r="BG81" s="110">
        <f>IF(Q81=0,"",IF(BF81=0,"",(BF81/Q81)))</f>
        <v>0</v>
      </c>
      <c r="BH81" s="109"/>
      <c r="BI81" s="111" t="str">
        <f>IFERROR(BH81/BF81,"-")</f>
        <v>-</v>
      </c>
      <c r="BJ81" s="112"/>
      <c r="BK81" s="113" t="str">
        <f>IFERROR(BJ81/BF81,"-")</f>
        <v>-</v>
      </c>
      <c r="BL81" s="114"/>
      <c r="BM81" s="114"/>
      <c r="BN81" s="114"/>
      <c r="BO81" s="116">
        <v>1</v>
      </c>
      <c r="BP81" s="117">
        <f>IF(Q81=0,"",IF(BO81=0,"",(BO81/Q81)))</f>
        <v>1</v>
      </c>
      <c r="BQ81" s="118"/>
      <c r="BR81" s="119">
        <f>IFERROR(BQ81/BO81,"-")</f>
        <v>0</v>
      </c>
      <c r="BS81" s="120"/>
      <c r="BT81" s="121">
        <f>IFERROR(BS81/BO81,"-")</f>
        <v>0</v>
      </c>
      <c r="BU81" s="122"/>
      <c r="BV81" s="122"/>
      <c r="BW81" s="122"/>
      <c r="BX81" s="123"/>
      <c r="BY81" s="124">
        <f>IF(Q81=0,"",IF(BX81=0,"",(BX81/Q81)))</f>
        <v>0</v>
      </c>
      <c r="BZ81" s="125"/>
      <c r="CA81" s="126" t="str">
        <f>IFERROR(BZ81/BX81,"-")</f>
        <v>-</v>
      </c>
      <c r="CB81" s="127"/>
      <c r="CC81" s="128" t="str">
        <f>IFERROR(CB81/BX81,"-")</f>
        <v>-</v>
      </c>
      <c r="CD81" s="129"/>
      <c r="CE81" s="129"/>
      <c r="CF81" s="129"/>
      <c r="CG81" s="130"/>
      <c r="CH81" s="131">
        <f>IF(Q81=0,"",IF(CG81=0,"",(CG81/Q81)))</f>
        <v>0</v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0</v>
      </c>
      <c r="CQ81" s="138">
        <v>0</v>
      </c>
      <c r="CR81" s="138"/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78"/>
      <c r="B82" s="184" t="s">
        <v>198</v>
      </c>
      <c r="C82" s="184" t="s">
        <v>58</v>
      </c>
      <c r="D82" s="184"/>
      <c r="E82" s="184" t="s">
        <v>196</v>
      </c>
      <c r="F82" s="184" t="s">
        <v>103</v>
      </c>
      <c r="G82" s="184" t="s">
        <v>61</v>
      </c>
      <c r="H82" s="87" t="s">
        <v>166</v>
      </c>
      <c r="I82" s="87" t="s">
        <v>197</v>
      </c>
      <c r="J82" s="185" t="s">
        <v>109</v>
      </c>
      <c r="K82" s="176"/>
      <c r="L82" s="79">
        <v>2</v>
      </c>
      <c r="M82" s="79">
        <v>0</v>
      </c>
      <c r="N82" s="79">
        <v>22</v>
      </c>
      <c r="O82" s="88">
        <v>1</v>
      </c>
      <c r="P82" s="89">
        <v>0</v>
      </c>
      <c r="Q82" s="90">
        <f>O82+P82</f>
        <v>1</v>
      </c>
      <c r="R82" s="80">
        <f>IFERROR(Q82/N82,"-")</f>
        <v>0.045454545454545</v>
      </c>
      <c r="S82" s="79">
        <v>1</v>
      </c>
      <c r="T82" s="79">
        <v>0</v>
      </c>
      <c r="U82" s="80">
        <f>IFERROR(T82/(Q82),"-")</f>
        <v>0</v>
      </c>
      <c r="V82" s="81"/>
      <c r="W82" s="82">
        <v>1</v>
      </c>
      <c r="X82" s="80">
        <f>IF(Q82=0,"-",W82/Q82)</f>
        <v>1</v>
      </c>
      <c r="Y82" s="181">
        <v>4000</v>
      </c>
      <c r="Z82" s="182">
        <f>IFERROR(Y82/Q82,"-")</f>
        <v>4000</v>
      </c>
      <c r="AA82" s="182">
        <f>IFERROR(Y82/W82,"-")</f>
        <v>4000</v>
      </c>
      <c r="AB82" s="176"/>
      <c r="AC82" s="83"/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/>
      <c r="AO82" s="98">
        <f>IF(Q82=0,"",IF(AN82=0,"",(AN82/Q82)))</f>
        <v>0</v>
      </c>
      <c r="AP82" s="97"/>
      <c r="AQ82" s="99" t="str">
        <f>IFERROR(AP82/AN82,"-")</f>
        <v>-</v>
      </c>
      <c r="AR82" s="100"/>
      <c r="AS82" s="101" t="str">
        <f>IFERROR(AR82/AN82,"-")</f>
        <v>-</v>
      </c>
      <c r="AT82" s="102"/>
      <c r="AU82" s="102"/>
      <c r="AV82" s="102"/>
      <c r="AW82" s="103"/>
      <c r="AX82" s="104">
        <f>IF(Q82=0,"",IF(AW82=0,"",(AW82/Q82)))</f>
        <v>0</v>
      </c>
      <c r="AY82" s="103"/>
      <c r="AZ82" s="105" t="str">
        <f>IFERROR(AY82/AW82,"-")</f>
        <v>-</v>
      </c>
      <c r="BA82" s="106"/>
      <c r="BB82" s="107" t="str">
        <f>IFERROR(BA82/AW82,"-")</f>
        <v>-</v>
      </c>
      <c r="BC82" s="108"/>
      <c r="BD82" s="108"/>
      <c r="BE82" s="108"/>
      <c r="BF82" s="109"/>
      <c r="BG82" s="110">
        <f>IF(Q82=0,"",IF(BF82=0,"",(BF82/Q82)))</f>
        <v>0</v>
      </c>
      <c r="BH82" s="109"/>
      <c r="BI82" s="111" t="str">
        <f>IFERROR(BH82/BF82,"-")</f>
        <v>-</v>
      </c>
      <c r="BJ82" s="112"/>
      <c r="BK82" s="113" t="str">
        <f>IFERROR(BJ82/BF82,"-")</f>
        <v>-</v>
      </c>
      <c r="BL82" s="114"/>
      <c r="BM82" s="114"/>
      <c r="BN82" s="114"/>
      <c r="BO82" s="116"/>
      <c r="BP82" s="117">
        <f>IF(Q82=0,"",IF(BO82=0,"",(BO82/Q82)))</f>
        <v>0</v>
      </c>
      <c r="BQ82" s="118"/>
      <c r="BR82" s="119" t="str">
        <f>IFERROR(BQ82/BO82,"-")</f>
        <v>-</v>
      </c>
      <c r="BS82" s="120"/>
      <c r="BT82" s="121" t="str">
        <f>IFERROR(BS82/BO82,"-")</f>
        <v>-</v>
      </c>
      <c r="BU82" s="122"/>
      <c r="BV82" s="122"/>
      <c r="BW82" s="122"/>
      <c r="BX82" s="123">
        <v>1</v>
      </c>
      <c r="BY82" s="124">
        <f>IF(Q82=0,"",IF(BX82=0,"",(BX82/Q82)))</f>
        <v>1</v>
      </c>
      <c r="BZ82" s="125">
        <v>1</v>
      </c>
      <c r="CA82" s="126">
        <f>IFERROR(BZ82/BX82,"-")</f>
        <v>1</v>
      </c>
      <c r="CB82" s="127">
        <v>4000</v>
      </c>
      <c r="CC82" s="128">
        <f>IFERROR(CB82/BX82,"-")</f>
        <v>4000</v>
      </c>
      <c r="CD82" s="129"/>
      <c r="CE82" s="129">
        <v>1</v>
      </c>
      <c r="CF82" s="129"/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1</v>
      </c>
      <c r="CQ82" s="138">
        <v>4000</v>
      </c>
      <c r="CR82" s="138">
        <v>4000</v>
      </c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78"/>
      <c r="B83" s="184" t="s">
        <v>199</v>
      </c>
      <c r="C83" s="184" t="s">
        <v>58</v>
      </c>
      <c r="D83" s="184"/>
      <c r="E83" s="184" t="s">
        <v>196</v>
      </c>
      <c r="F83" s="184" t="s">
        <v>105</v>
      </c>
      <c r="G83" s="184" t="s">
        <v>61</v>
      </c>
      <c r="H83" s="87" t="s">
        <v>166</v>
      </c>
      <c r="I83" s="87" t="s">
        <v>197</v>
      </c>
      <c r="J83" s="186" t="s">
        <v>79</v>
      </c>
      <c r="K83" s="176"/>
      <c r="L83" s="79">
        <v>8</v>
      </c>
      <c r="M83" s="79">
        <v>0</v>
      </c>
      <c r="N83" s="79">
        <v>48</v>
      </c>
      <c r="O83" s="88">
        <v>2</v>
      </c>
      <c r="P83" s="89">
        <v>0</v>
      </c>
      <c r="Q83" s="90">
        <f>O83+P83</f>
        <v>2</v>
      </c>
      <c r="R83" s="80">
        <f>IFERROR(Q83/N83,"-")</f>
        <v>0.041666666666667</v>
      </c>
      <c r="S83" s="79">
        <v>0</v>
      </c>
      <c r="T83" s="79">
        <v>1</v>
      </c>
      <c r="U83" s="80">
        <f>IFERROR(T83/(Q83),"-")</f>
        <v>0.5</v>
      </c>
      <c r="V83" s="81"/>
      <c r="W83" s="82">
        <v>1</v>
      </c>
      <c r="X83" s="80">
        <f>IF(Q83=0,"-",W83/Q83)</f>
        <v>0.5</v>
      </c>
      <c r="Y83" s="181">
        <v>11000</v>
      </c>
      <c r="Z83" s="182">
        <f>IFERROR(Y83/Q83,"-")</f>
        <v>5500</v>
      </c>
      <c r="AA83" s="182">
        <f>IFERROR(Y83/W83,"-")</f>
        <v>11000</v>
      </c>
      <c r="AB83" s="176"/>
      <c r="AC83" s="83"/>
      <c r="AD83" s="77"/>
      <c r="AE83" s="91"/>
      <c r="AF83" s="92">
        <f>IF(Q83=0,"",IF(AE83=0,"",(AE83/Q83)))</f>
        <v>0</v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/>
      <c r="AO83" s="98">
        <f>IF(Q83=0,"",IF(AN83=0,"",(AN83/Q83)))</f>
        <v>0</v>
      </c>
      <c r="AP83" s="97"/>
      <c r="AQ83" s="99" t="str">
        <f>IFERROR(AP83/AN83,"-")</f>
        <v>-</v>
      </c>
      <c r="AR83" s="100"/>
      <c r="AS83" s="101" t="str">
        <f>IFERROR(AR83/AN83,"-")</f>
        <v>-</v>
      </c>
      <c r="AT83" s="102"/>
      <c r="AU83" s="102"/>
      <c r="AV83" s="102"/>
      <c r="AW83" s="103"/>
      <c r="AX83" s="104">
        <f>IF(Q83=0,"",IF(AW83=0,"",(AW83/Q83)))</f>
        <v>0</v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/>
      <c r="BG83" s="110">
        <f>IF(Q83=0,"",IF(BF83=0,"",(BF83/Q83)))</f>
        <v>0</v>
      </c>
      <c r="BH83" s="109"/>
      <c r="BI83" s="111" t="str">
        <f>IFERROR(BH83/BF83,"-")</f>
        <v>-</v>
      </c>
      <c r="BJ83" s="112"/>
      <c r="BK83" s="113" t="str">
        <f>IFERROR(BJ83/BF83,"-")</f>
        <v>-</v>
      </c>
      <c r="BL83" s="114"/>
      <c r="BM83" s="114"/>
      <c r="BN83" s="114"/>
      <c r="BO83" s="116">
        <v>1</v>
      </c>
      <c r="BP83" s="117">
        <f>IF(Q83=0,"",IF(BO83=0,"",(BO83/Q83)))</f>
        <v>0.5</v>
      </c>
      <c r="BQ83" s="118"/>
      <c r="BR83" s="119">
        <f>IFERROR(BQ83/BO83,"-")</f>
        <v>0</v>
      </c>
      <c r="BS83" s="120"/>
      <c r="BT83" s="121">
        <f>IFERROR(BS83/BO83,"-")</f>
        <v>0</v>
      </c>
      <c r="BU83" s="122"/>
      <c r="BV83" s="122"/>
      <c r="BW83" s="122"/>
      <c r="BX83" s="123">
        <v>1</v>
      </c>
      <c r="BY83" s="124">
        <f>IF(Q83=0,"",IF(BX83=0,"",(BX83/Q83)))</f>
        <v>0.5</v>
      </c>
      <c r="BZ83" s="125">
        <v>1</v>
      </c>
      <c r="CA83" s="126">
        <f>IFERROR(BZ83/BX83,"-")</f>
        <v>1</v>
      </c>
      <c r="CB83" s="127">
        <v>11000</v>
      </c>
      <c r="CC83" s="128">
        <f>IFERROR(CB83/BX83,"-")</f>
        <v>11000</v>
      </c>
      <c r="CD83" s="129"/>
      <c r="CE83" s="129"/>
      <c r="CF83" s="129">
        <v>1</v>
      </c>
      <c r="CG83" s="130"/>
      <c r="CH83" s="131">
        <f>IF(Q83=0,"",IF(CG83=0,"",(CG83/Q83)))</f>
        <v>0</v>
      </c>
      <c r="CI83" s="132"/>
      <c r="CJ83" s="133" t="str">
        <f>IFERROR(CI83/CG83,"-")</f>
        <v>-</v>
      </c>
      <c r="CK83" s="134"/>
      <c r="CL83" s="135" t="str">
        <f>IFERROR(CK83/CG83,"-")</f>
        <v>-</v>
      </c>
      <c r="CM83" s="136"/>
      <c r="CN83" s="136"/>
      <c r="CO83" s="136"/>
      <c r="CP83" s="137">
        <v>1</v>
      </c>
      <c r="CQ83" s="138">
        <v>11000</v>
      </c>
      <c r="CR83" s="138">
        <v>11000</v>
      </c>
      <c r="CS83" s="138"/>
      <c r="CT83" s="139" t="str">
        <f>IF(AND(CR83=0,CS83=0),"",IF(AND(CR83&lt;=100000,CS83&lt;=100000),"",IF(CR83/CQ83&gt;0.7,"男高",IF(CS83/CQ83&gt;0.7,"女高",""))))</f>
        <v/>
      </c>
    </row>
    <row r="84" spans="1:99">
      <c r="A84" s="78"/>
      <c r="B84" s="184" t="s">
        <v>200</v>
      </c>
      <c r="C84" s="184" t="s">
        <v>58</v>
      </c>
      <c r="D84" s="184"/>
      <c r="E84" s="184" t="s">
        <v>196</v>
      </c>
      <c r="F84" s="184" t="s">
        <v>201</v>
      </c>
      <c r="G84" s="184" t="s">
        <v>61</v>
      </c>
      <c r="H84" s="87" t="s">
        <v>166</v>
      </c>
      <c r="I84" s="87" t="s">
        <v>197</v>
      </c>
      <c r="J84" s="185" t="s">
        <v>155</v>
      </c>
      <c r="K84" s="176"/>
      <c r="L84" s="79">
        <v>7</v>
      </c>
      <c r="M84" s="79">
        <v>0</v>
      </c>
      <c r="N84" s="79">
        <v>30</v>
      </c>
      <c r="O84" s="88">
        <v>3</v>
      </c>
      <c r="P84" s="89">
        <v>0</v>
      </c>
      <c r="Q84" s="90">
        <f>O84+P84</f>
        <v>3</v>
      </c>
      <c r="R84" s="80">
        <f>IFERROR(Q84/N84,"-")</f>
        <v>0.1</v>
      </c>
      <c r="S84" s="79">
        <v>0</v>
      </c>
      <c r="T84" s="79">
        <v>1</v>
      </c>
      <c r="U84" s="80">
        <f>IFERROR(T84/(Q84),"-")</f>
        <v>0.33333333333333</v>
      </c>
      <c r="V84" s="81"/>
      <c r="W84" s="82">
        <v>0</v>
      </c>
      <c r="X84" s="80">
        <f>IF(Q84=0,"-",W84/Q84)</f>
        <v>0</v>
      </c>
      <c r="Y84" s="181">
        <v>0</v>
      </c>
      <c r="Z84" s="182">
        <f>IFERROR(Y84/Q84,"-")</f>
        <v>0</v>
      </c>
      <c r="AA84" s="182" t="str">
        <f>IFERROR(Y84/W84,"-")</f>
        <v>-</v>
      </c>
      <c r="AB84" s="176"/>
      <c r="AC84" s="83"/>
      <c r="AD84" s="77"/>
      <c r="AE84" s="91"/>
      <c r="AF84" s="92">
        <f>IF(Q84=0,"",IF(AE84=0,"",(AE84/Q84)))</f>
        <v>0</v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/>
      <c r="AO84" s="98">
        <f>IF(Q84=0,"",IF(AN84=0,"",(AN84/Q84)))</f>
        <v>0</v>
      </c>
      <c r="AP84" s="97"/>
      <c r="AQ84" s="99" t="str">
        <f>IFERROR(AP84/AN84,"-")</f>
        <v>-</v>
      </c>
      <c r="AR84" s="100"/>
      <c r="AS84" s="101" t="str">
        <f>IFERROR(AR84/AN84,"-")</f>
        <v>-</v>
      </c>
      <c r="AT84" s="102"/>
      <c r="AU84" s="102"/>
      <c r="AV84" s="102"/>
      <c r="AW84" s="103">
        <v>2</v>
      </c>
      <c r="AX84" s="104">
        <f>IF(Q84=0,"",IF(AW84=0,"",(AW84/Q84)))</f>
        <v>0.66666666666667</v>
      </c>
      <c r="AY84" s="103"/>
      <c r="AZ84" s="105">
        <f>IFERROR(AY84/AW84,"-")</f>
        <v>0</v>
      </c>
      <c r="BA84" s="106"/>
      <c r="BB84" s="107">
        <f>IFERROR(BA84/AW84,"-")</f>
        <v>0</v>
      </c>
      <c r="BC84" s="108"/>
      <c r="BD84" s="108"/>
      <c r="BE84" s="108"/>
      <c r="BF84" s="109">
        <v>1</v>
      </c>
      <c r="BG84" s="110">
        <f>IF(Q84=0,"",IF(BF84=0,"",(BF84/Q84)))</f>
        <v>0.33333333333333</v>
      </c>
      <c r="BH84" s="109"/>
      <c r="BI84" s="111">
        <f>IFERROR(BH84/BF84,"-")</f>
        <v>0</v>
      </c>
      <c r="BJ84" s="112"/>
      <c r="BK84" s="113">
        <f>IFERROR(BJ84/BF84,"-")</f>
        <v>0</v>
      </c>
      <c r="BL84" s="114"/>
      <c r="BM84" s="114"/>
      <c r="BN84" s="114"/>
      <c r="BO84" s="116"/>
      <c r="BP84" s="117">
        <f>IF(Q84=0,"",IF(BO84=0,"",(BO84/Q84)))</f>
        <v>0</v>
      </c>
      <c r="BQ84" s="118"/>
      <c r="BR84" s="119" t="str">
        <f>IFERROR(BQ84/BO84,"-")</f>
        <v>-</v>
      </c>
      <c r="BS84" s="120"/>
      <c r="BT84" s="121" t="str">
        <f>IFERROR(BS84/BO84,"-")</f>
        <v>-</v>
      </c>
      <c r="BU84" s="122"/>
      <c r="BV84" s="122"/>
      <c r="BW84" s="122"/>
      <c r="BX84" s="123"/>
      <c r="BY84" s="124">
        <f>IF(Q84=0,"",IF(BX84=0,"",(BX84/Q84)))</f>
        <v>0</v>
      </c>
      <c r="BZ84" s="125"/>
      <c r="CA84" s="126" t="str">
        <f>IFERROR(BZ84/BX84,"-")</f>
        <v>-</v>
      </c>
      <c r="CB84" s="127"/>
      <c r="CC84" s="128" t="str">
        <f>IFERROR(CB84/BX84,"-")</f>
        <v>-</v>
      </c>
      <c r="CD84" s="129"/>
      <c r="CE84" s="129"/>
      <c r="CF84" s="129"/>
      <c r="CG84" s="130"/>
      <c r="CH84" s="131">
        <f>IF(Q84=0,"",IF(CG84=0,"",(CG84/Q84)))</f>
        <v>0</v>
      </c>
      <c r="CI84" s="132"/>
      <c r="CJ84" s="133" t="str">
        <f>IFERROR(CI84/CG84,"-")</f>
        <v>-</v>
      </c>
      <c r="CK84" s="134"/>
      <c r="CL84" s="135" t="str">
        <f>IFERROR(CK84/CG84,"-")</f>
        <v>-</v>
      </c>
      <c r="CM84" s="136"/>
      <c r="CN84" s="136"/>
      <c r="CO84" s="136"/>
      <c r="CP84" s="137">
        <v>0</v>
      </c>
      <c r="CQ84" s="138">
        <v>0</v>
      </c>
      <c r="CR84" s="138"/>
      <c r="CS84" s="138"/>
      <c r="CT84" s="139" t="str">
        <f>IF(AND(CR84=0,CS84=0),"",IF(AND(CR84&lt;=100000,CS84&lt;=100000),"",IF(CR84/CQ84&gt;0.7,"男高",IF(CS84/CQ84&gt;0.7,"女高",""))))</f>
        <v/>
      </c>
    </row>
    <row r="85" spans="1:99">
      <c r="A85" s="78"/>
      <c r="B85" s="184" t="s">
        <v>202</v>
      </c>
      <c r="C85" s="184" t="s">
        <v>58</v>
      </c>
      <c r="D85" s="184"/>
      <c r="E85" s="184" t="s">
        <v>73</v>
      </c>
      <c r="F85" s="184" t="s">
        <v>73</v>
      </c>
      <c r="G85" s="184" t="s">
        <v>74</v>
      </c>
      <c r="H85" s="87" t="s">
        <v>203</v>
      </c>
      <c r="I85" s="87"/>
      <c r="J85" s="87"/>
      <c r="K85" s="176"/>
      <c r="L85" s="79">
        <v>45</v>
      </c>
      <c r="M85" s="79">
        <v>34</v>
      </c>
      <c r="N85" s="79">
        <v>7</v>
      </c>
      <c r="O85" s="88">
        <v>11</v>
      </c>
      <c r="P85" s="89">
        <v>0</v>
      </c>
      <c r="Q85" s="90">
        <f>O85+P85</f>
        <v>11</v>
      </c>
      <c r="R85" s="80">
        <f>IFERROR(Q85/N85,"-")</f>
        <v>1.5714285714286</v>
      </c>
      <c r="S85" s="79">
        <v>3</v>
      </c>
      <c r="T85" s="79">
        <v>3</v>
      </c>
      <c r="U85" s="80">
        <f>IFERROR(T85/(Q85),"-")</f>
        <v>0.27272727272727</v>
      </c>
      <c r="V85" s="81"/>
      <c r="W85" s="82">
        <v>3</v>
      </c>
      <c r="X85" s="80">
        <f>IF(Q85=0,"-",W85/Q85)</f>
        <v>0.27272727272727</v>
      </c>
      <c r="Y85" s="181">
        <v>385000</v>
      </c>
      <c r="Z85" s="182">
        <f>IFERROR(Y85/Q85,"-")</f>
        <v>35000</v>
      </c>
      <c r="AA85" s="182">
        <f>IFERROR(Y85/W85,"-")</f>
        <v>128333.33333333</v>
      </c>
      <c r="AB85" s="176"/>
      <c r="AC85" s="83"/>
      <c r="AD85" s="77"/>
      <c r="AE85" s="91"/>
      <c r="AF85" s="92">
        <f>IF(Q85=0,"",IF(AE85=0,"",(AE85/Q85)))</f>
        <v>0</v>
      </c>
      <c r="AG85" s="91"/>
      <c r="AH85" s="93" t="str">
        <f>IFERROR(AG85/AE85,"-")</f>
        <v>-</v>
      </c>
      <c r="AI85" s="94"/>
      <c r="AJ85" s="95" t="str">
        <f>IFERROR(AI85/AE85,"-")</f>
        <v>-</v>
      </c>
      <c r="AK85" s="96"/>
      <c r="AL85" s="96"/>
      <c r="AM85" s="96"/>
      <c r="AN85" s="97"/>
      <c r="AO85" s="98">
        <f>IF(Q85=0,"",IF(AN85=0,"",(AN85/Q85)))</f>
        <v>0</v>
      </c>
      <c r="AP85" s="97"/>
      <c r="AQ85" s="99" t="str">
        <f>IFERROR(AP85/AN85,"-")</f>
        <v>-</v>
      </c>
      <c r="AR85" s="100"/>
      <c r="AS85" s="101" t="str">
        <f>IFERROR(AR85/AN85,"-")</f>
        <v>-</v>
      </c>
      <c r="AT85" s="102"/>
      <c r="AU85" s="102"/>
      <c r="AV85" s="102"/>
      <c r="AW85" s="103"/>
      <c r="AX85" s="104">
        <f>IF(Q85=0,"",IF(AW85=0,"",(AW85/Q85)))</f>
        <v>0</v>
      </c>
      <c r="AY85" s="103"/>
      <c r="AZ85" s="105" t="str">
        <f>IFERROR(AY85/AW85,"-")</f>
        <v>-</v>
      </c>
      <c r="BA85" s="106"/>
      <c r="BB85" s="107" t="str">
        <f>IFERROR(BA85/AW85,"-")</f>
        <v>-</v>
      </c>
      <c r="BC85" s="108"/>
      <c r="BD85" s="108"/>
      <c r="BE85" s="108"/>
      <c r="BF85" s="109">
        <v>3</v>
      </c>
      <c r="BG85" s="110">
        <f>IF(Q85=0,"",IF(BF85=0,"",(BF85/Q85)))</f>
        <v>0.27272727272727</v>
      </c>
      <c r="BH85" s="109"/>
      <c r="BI85" s="111">
        <f>IFERROR(BH85/BF85,"-")</f>
        <v>0</v>
      </c>
      <c r="BJ85" s="112"/>
      <c r="BK85" s="113">
        <f>IFERROR(BJ85/BF85,"-")</f>
        <v>0</v>
      </c>
      <c r="BL85" s="114"/>
      <c r="BM85" s="114"/>
      <c r="BN85" s="114"/>
      <c r="BO85" s="116">
        <v>4</v>
      </c>
      <c r="BP85" s="117">
        <f>IF(Q85=0,"",IF(BO85=0,"",(BO85/Q85)))</f>
        <v>0.36363636363636</v>
      </c>
      <c r="BQ85" s="118">
        <v>1</v>
      </c>
      <c r="BR85" s="119">
        <f>IFERROR(BQ85/BO85,"-")</f>
        <v>0.25</v>
      </c>
      <c r="BS85" s="120">
        <v>340000</v>
      </c>
      <c r="BT85" s="121">
        <f>IFERROR(BS85/BO85,"-")</f>
        <v>85000</v>
      </c>
      <c r="BU85" s="122"/>
      <c r="BV85" s="122"/>
      <c r="BW85" s="122">
        <v>1</v>
      </c>
      <c r="BX85" s="123">
        <v>4</v>
      </c>
      <c r="BY85" s="124">
        <f>IF(Q85=0,"",IF(BX85=0,"",(BX85/Q85)))</f>
        <v>0.36363636363636</v>
      </c>
      <c r="BZ85" s="125">
        <v>2</v>
      </c>
      <c r="CA85" s="126">
        <f>IFERROR(BZ85/BX85,"-")</f>
        <v>0.5</v>
      </c>
      <c r="CB85" s="127">
        <v>45000</v>
      </c>
      <c r="CC85" s="128">
        <f>IFERROR(CB85/BX85,"-")</f>
        <v>11250</v>
      </c>
      <c r="CD85" s="129">
        <v>1</v>
      </c>
      <c r="CE85" s="129"/>
      <c r="CF85" s="129">
        <v>1</v>
      </c>
      <c r="CG85" s="130"/>
      <c r="CH85" s="131">
        <f>IF(Q85=0,"",IF(CG85=0,"",(CG85/Q85)))</f>
        <v>0</v>
      </c>
      <c r="CI85" s="132"/>
      <c r="CJ85" s="133" t="str">
        <f>IFERROR(CI85/CG85,"-")</f>
        <v>-</v>
      </c>
      <c r="CK85" s="134"/>
      <c r="CL85" s="135" t="str">
        <f>IFERROR(CK85/CG85,"-")</f>
        <v>-</v>
      </c>
      <c r="CM85" s="136"/>
      <c r="CN85" s="136"/>
      <c r="CO85" s="136"/>
      <c r="CP85" s="137">
        <v>3</v>
      </c>
      <c r="CQ85" s="138">
        <v>385000</v>
      </c>
      <c r="CR85" s="138">
        <v>340000</v>
      </c>
      <c r="CS85" s="138"/>
      <c r="CT85" s="139" t="str">
        <f>IF(AND(CR85=0,CS85=0),"",IF(AND(CR85&lt;=100000,CS85&lt;=100000),"",IF(CR85/CQ85&gt;0.7,"男高",IF(CS85/CQ85&gt;0.7,"女高",""))))</f>
        <v>男高</v>
      </c>
    </row>
    <row r="86" spans="1:99">
      <c r="A86" s="30"/>
      <c r="B86" s="84"/>
      <c r="C86" s="84"/>
      <c r="D86" s="85"/>
      <c r="E86" s="85"/>
      <c r="F86" s="85"/>
      <c r="G86" s="86"/>
      <c r="H86" s="87"/>
      <c r="I86" s="87"/>
      <c r="J86" s="87"/>
      <c r="K86" s="177"/>
      <c r="L86" s="34"/>
      <c r="M86" s="34"/>
      <c r="N86" s="31"/>
      <c r="O86" s="23"/>
      <c r="P86" s="23"/>
      <c r="Q86" s="23"/>
      <c r="R86" s="32"/>
      <c r="S86" s="32"/>
      <c r="T86" s="23"/>
      <c r="U86" s="32"/>
      <c r="V86" s="25"/>
      <c r="W86" s="25"/>
      <c r="X86" s="25"/>
      <c r="Y86" s="183"/>
      <c r="Z86" s="183"/>
      <c r="AA86" s="183"/>
      <c r="AB86" s="183"/>
      <c r="AC86" s="33"/>
      <c r="AD86" s="57"/>
      <c r="AE86" s="61"/>
      <c r="AF86" s="62"/>
      <c r="AG86" s="61"/>
      <c r="AH86" s="65"/>
      <c r="AI86" s="66"/>
      <c r="AJ86" s="67"/>
      <c r="AK86" s="68"/>
      <c r="AL86" s="68"/>
      <c r="AM86" s="68"/>
      <c r="AN86" s="61"/>
      <c r="AO86" s="62"/>
      <c r="AP86" s="61"/>
      <c r="AQ86" s="65"/>
      <c r="AR86" s="66"/>
      <c r="AS86" s="67"/>
      <c r="AT86" s="68"/>
      <c r="AU86" s="68"/>
      <c r="AV86" s="68"/>
      <c r="AW86" s="61"/>
      <c r="AX86" s="62"/>
      <c r="AY86" s="61"/>
      <c r="AZ86" s="65"/>
      <c r="BA86" s="66"/>
      <c r="BB86" s="67"/>
      <c r="BC86" s="68"/>
      <c r="BD86" s="68"/>
      <c r="BE86" s="68"/>
      <c r="BF86" s="61"/>
      <c r="BG86" s="62"/>
      <c r="BH86" s="61"/>
      <c r="BI86" s="65"/>
      <c r="BJ86" s="66"/>
      <c r="BK86" s="67"/>
      <c r="BL86" s="68"/>
      <c r="BM86" s="68"/>
      <c r="BN86" s="68"/>
      <c r="BO86" s="63"/>
      <c r="BP86" s="64"/>
      <c r="BQ86" s="61"/>
      <c r="BR86" s="65"/>
      <c r="BS86" s="66"/>
      <c r="BT86" s="67"/>
      <c r="BU86" s="68"/>
      <c r="BV86" s="68"/>
      <c r="BW86" s="68"/>
      <c r="BX86" s="63"/>
      <c r="BY86" s="64"/>
      <c r="BZ86" s="61"/>
      <c r="CA86" s="65"/>
      <c r="CB86" s="66"/>
      <c r="CC86" s="67"/>
      <c r="CD86" s="68"/>
      <c r="CE86" s="68"/>
      <c r="CF86" s="68"/>
      <c r="CG86" s="63"/>
      <c r="CH86" s="64"/>
      <c r="CI86" s="61"/>
      <c r="CJ86" s="65"/>
      <c r="CK86" s="66"/>
      <c r="CL86" s="67"/>
      <c r="CM86" s="68"/>
      <c r="CN86" s="68"/>
      <c r="CO86" s="68"/>
      <c r="CP86" s="69"/>
      <c r="CQ86" s="66"/>
      <c r="CR86" s="66"/>
      <c r="CS86" s="66"/>
      <c r="CT86" s="70"/>
    </row>
    <row r="87" spans="1:99">
      <c r="A87" s="30"/>
      <c r="B87" s="37"/>
      <c r="C87" s="37"/>
      <c r="D87" s="21"/>
      <c r="E87" s="21"/>
      <c r="F87" s="21"/>
      <c r="G87" s="22"/>
      <c r="H87" s="36"/>
      <c r="I87" s="36"/>
      <c r="J87" s="73"/>
      <c r="K87" s="178"/>
      <c r="L87" s="34"/>
      <c r="M87" s="34"/>
      <c r="N87" s="31"/>
      <c r="O87" s="23"/>
      <c r="P87" s="23"/>
      <c r="Q87" s="23"/>
      <c r="R87" s="32"/>
      <c r="S87" s="32"/>
      <c r="T87" s="23"/>
      <c r="U87" s="32"/>
      <c r="V87" s="25"/>
      <c r="W87" s="25"/>
      <c r="X87" s="25"/>
      <c r="Y87" s="183"/>
      <c r="Z87" s="183"/>
      <c r="AA87" s="183"/>
      <c r="AB87" s="183"/>
      <c r="AC87" s="33"/>
      <c r="AD87" s="59"/>
      <c r="AE87" s="61"/>
      <c r="AF87" s="62"/>
      <c r="AG87" s="61"/>
      <c r="AH87" s="65"/>
      <c r="AI87" s="66"/>
      <c r="AJ87" s="67"/>
      <c r="AK87" s="68"/>
      <c r="AL87" s="68"/>
      <c r="AM87" s="68"/>
      <c r="AN87" s="61"/>
      <c r="AO87" s="62"/>
      <c r="AP87" s="61"/>
      <c r="AQ87" s="65"/>
      <c r="AR87" s="66"/>
      <c r="AS87" s="67"/>
      <c r="AT87" s="68"/>
      <c r="AU87" s="68"/>
      <c r="AV87" s="68"/>
      <c r="AW87" s="61"/>
      <c r="AX87" s="62"/>
      <c r="AY87" s="61"/>
      <c r="AZ87" s="65"/>
      <c r="BA87" s="66"/>
      <c r="BB87" s="67"/>
      <c r="BC87" s="68"/>
      <c r="BD87" s="68"/>
      <c r="BE87" s="68"/>
      <c r="BF87" s="61"/>
      <c r="BG87" s="62"/>
      <c r="BH87" s="61"/>
      <c r="BI87" s="65"/>
      <c r="BJ87" s="66"/>
      <c r="BK87" s="67"/>
      <c r="BL87" s="68"/>
      <c r="BM87" s="68"/>
      <c r="BN87" s="68"/>
      <c r="BO87" s="63"/>
      <c r="BP87" s="64"/>
      <c r="BQ87" s="61"/>
      <c r="BR87" s="65"/>
      <c r="BS87" s="66"/>
      <c r="BT87" s="67"/>
      <c r="BU87" s="68"/>
      <c r="BV87" s="68"/>
      <c r="BW87" s="68"/>
      <c r="BX87" s="63"/>
      <c r="BY87" s="64"/>
      <c r="BZ87" s="61"/>
      <c r="CA87" s="65"/>
      <c r="CB87" s="66"/>
      <c r="CC87" s="67"/>
      <c r="CD87" s="68"/>
      <c r="CE87" s="68"/>
      <c r="CF87" s="68"/>
      <c r="CG87" s="63"/>
      <c r="CH87" s="64"/>
      <c r="CI87" s="61"/>
      <c r="CJ87" s="65"/>
      <c r="CK87" s="66"/>
      <c r="CL87" s="67"/>
      <c r="CM87" s="68"/>
      <c r="CN87" s="68"/>
      <c r="CO87" s="68"/>
      <c r="CP87" s="69"/>
      <c r="CQ87" s="66"/>
      <c r="CR87" s="66"/>
      <c r="CS87" s="66"/>
      <c r="CT87" s="70"/>
    </row>
    <row r="88" spans="1:99">
      <c r="A88" s="19">
        <f>AC88</f>
        <v>1.3985714285714</v>
      </c>
      <c r="B88" s="39"/>
      <c r="C88" s="39"/>
      <c r="D88" s="39"/>
      <c r="E88" s="39"/>
      <c r="F88" s="39"/>
      <c r="G88" s="39"/>
      <c r="H88" s="40" t="s">
        <v>204</v>
      </c>
      <c r="I88" s="40"/>
      <c r="J88" s="40"/>
      <c r="K88" s="179">
        <f>SUM(K6:K87)</f>
        <v>5250000</v>
      </c>
      <c r="L88" s="41">
        <f>SUM(L6:L87)</f>
        <v>1781</v>
      </c>
      <c r="M88" s="41">
        <f>SUM(M6:M87)</f>
        <v>804</v>
      </c>
      <c r="N88" s="41">
        <f>SUM(N6:N87)</f>
        <v>2217</v>
      </c>
      <c r="O88" s="41">
        <f>SUM(O6:O87)</f>
        <v>352</v>
      </c>
      <c r="P88" s="41">
        <f>SUM(P6:P87)</f>
        <v>0</v>
      </c>
      <c r="Q88" s="41">
        <f>SUM(Q6:Q87)</f>
        <v>352</v>
      </c>
      <c r="R88" s="42">
        <f>IFERROR(Q88/N88,"-")</f>
        <v>0.15877311682454</v>
      </c>
      <c r="S88" s="76">
        <f>SUM(S6:S87)</f>
        <v>36</v>
      </c>
      <c r="T88" s="76">
        <f>SUM(T6:T87)</f>
        <v>129</v>
      </c>
      <c r="U88" s="42">
        <f>IFERROR(S88/Q88,"-")</f>
        <v>0.10227272727273</v>
      </c>
      <c r="V88" s="43">
        <f>IFERROR(K88/Q88,"-")</f>
        <v>14914.772727273</v>
      </c>
      <c r="W88" s="44">
        <f>SUM(W6:W87)</f>
        <v>91</v>
      </c>
      <c r="X88" s="42">
        <f>IFERROR(W88/Q88,"-")</f>
        <v>0.25852272727273</v>
      </c>
      <c r="Y88" s="179">
        <f>SUM(Y6:Y87)</f>
        <v>7342500</v>
      </c>
      <c r="Z88" s="179">
        <f>IFERROR(Y88/Q88,"-")</f>
        <v>20859.375</v>
      </c>
      <c r="AA88" s="179">
        <f>IFERROR(Y88/W88,"-")</f>
        <v>80686.813186813</v>
      </c>
      <c r="AB88" s="179">
        <f>Y88-K88</f>
        <v>2092500</v>
      </c>
      <c r="AC88" s="45">
        <f>Y88/K88</f>
        <v>1.3985714285714</v>
      </c>
      <c r="AD88" s="58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  <c r="CT8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2"/>
    <mergeCell ref="K19:K22"/>
    <mergeCell ref="V19:V22"/>
    <mergeCell ref="AB19:AB22"/>
    <mergeCell ref="AC19:AC22"/>
    <mergeCell ref="A23:A24"/>
    <mergeCell ref="K23:K24"/>
    <mergeCell ref="V23:V24"/>
    <mergeCell ref="AB23:AB24"/>
    <mergeCell ref="AC23:AC24"/>
    <mergeCell ref="A25:A30"/>
    <mergeCell ref="K25:K30"/>
    <mergeCell ref="V25:V30"/>
    <mergeCell ref="AB25:AB30"/>
    <mergeCell ref="AC25:AC30"/>
    <mergeCell ref="A31:A38"/>
    <mergeCell ref="K31:K38"/>
    <mergeCell ref="V31:V38"/>
    <mergeCell ref="AB31:AB38"/>
    <mergeCell ref="AC31:AC38"/>
    <mergeCell ref="A39:A42"/>
    <mergeCell ref="K39:K42"/>
    <mergeCell ref="V39:V42"/>
    <mergeCell ref="AB39:AB42"/>
    <mergeCell ref="AC39:AC42"/>
    <mergeCell ref="A43:A44"/>
    <mergeCell ref="K43:K44"/>
    <mergeCell ref="V43:V44"/>
    <mergeCell ref="AB43:AB44"/>
    <mergeCell ref="AC43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  <mergeCell ref="A79:A80"/>
    <mergeCell ref="K79:K80"/>
    <mergeCell ref="V79:V80"/>
    <mergeCell ref="AB79:AB80"/>
    <mergeCell ref="AC79:AC80"/>
    <mergeCell ref="A81:A85"/>
    <mergeCell ref="K81:K85"/>
    <mergeCell ref="V81:V85"/>
    <mergeCell ref="AB81:AB85"/>
    <mergeCell ref="AC81:AC8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205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0.805</v>
      </c>
      <c r="B6" s="184" t="s">
        <v>206</v>
      </c>
      <c r="C6" s="184" t="s">
        <v>58</v>
      </c>
      <c r="D6" s="184" t="s">
        <v>207</v>
      </c>
      <c r="E6" s="184" t="s">
        <v>208</v>
      </c>
      <c r="F6" s="184" t="s">
        <v>60</v>
      </c>
      <c r="G6" s="184" t="s">
        <v>61</v>
      </c>
      <c r="H6" s="87" t="s">
        <v>209</v>
      </c>
      <c r="I6" s="87" t="s">
        <v>210</v>
      </c>
      <c r="J6" s="87" t="s">
        <v>193</v>
      </c>
      <c r="K6" s="176">
        <v>200000</v>
      </c>
      <c r="L6" s="79">
        <v>24</v>
      </c>
      <c r="M6" s="79">
        <v>0</v>
      </c>
      <c r="N6" s="79">
        <v>111</v>
      </c>
      <c r="O6" s="88">
        <v>13</v>
      </c>
      <c r="P6" s="89">
        <v>0</v>
      </c>
      <c r="Q6" s="90">
        <f>O6+P6</f>
        <v>13</v>
      </c>
      <c r="R6" s="80">
        <f>IFERROR(Q6/N6,"-")</f>
        <v>0.11711711711712</v>
      </c>
      <c r="S6" s="79">
        <v>0</v>
      </c>
      <c r="T6" s="79">
        <v>8</v>
      </c>
      <c r="U6" s="80">
        <f>IFERROR(T6/(Q6),"-")</f>
        <v>0.61538461538462</v>
      </c>
      <c r="V6" s="81">
        <f>IFERROR(K6/SUM(Q6:Q7),"-")</f>
        <v>8333.3333333333</v>
      </c>
      <c r="W6" s="82">
        <v>3</v>
      </c>
      <c r="X6" s="80">
        <f>IF(Q6=0,"-",W6/Q6)</f>
        <v>0.23076923076923</v>
      </c>
      <c r="Y6" s="181">
        <v>7000</v>
      </c>
      <c r="Z6" s="182">
        <f>IFERROR(Y6/Q6,"-")</f>
        <v>538.46153846154</v>
      </c>
      <c r="AA6" s="182">
        <f>IFERROR(Y6/W6,"-")</f>
        <v>2333.3333333333</v>
      </c>
      <c r="AB6" s="176">
        <f>SUM(Y6:Y7)-SUM(K6:K7)</f>
        <v>-39000</v>
      </c>
      <c r="AC6" s="83">
        <f>SUM(Y6:Y7)/SUM(K6:K7)</f>
        <v>0.805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2</v>
      </c>
      <c r="AX6" s="104">
        <f>IF(Q6=0,"",IF(AW6=0,"",(AW6/Q6)))</f>
        <v>0.15384615384615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4</v>
      </c>
      <c r="BG6" s="110">
        <f>IF(Q6=0,"",IF(BF6=0,"",(BF6/Q6)))</f>
        <v>0.30769230769231</v>
      </c>
      <c r="BH6" s="109">
        <v>2</v>
      </c>
      <c r="BI6" s="111">
        <f>IFERROR(BH6/BF6,"-")</f>
        <v>0.5</v>
      </c>
      <c r="BJ6" s="112">
        <v>4000</v>
      </c>
      <c r="BK6" s="113">
        <f>IFERROR(BJ6/BF6,"-")</f>
        <v>1000</v>
      </c>
      <c r="BL6" s="114">
        <v>2</v>
      </c>
      <c r="BM6" s="114"/>
      <c r="BN6" s="114"/>
      <c r="BO6" s="116">
        <v>3</v>
      </c>
      <c r="BP6" s="117">
        <f>IF(Q6=0,"",IF(BO6=0,"",(BO6/Q6)))</f>
        <v>0.23076923076923</v>
      </c>
      <c r="BQ6" s="118">
        <v>1</v>
      </c>
      <c r="BR6" s="119">
        <f>IFERROR(BQ6/BO6,"-")</f>
        <v>0.33333333333333</v>
      </c>
      <c r="BS6" s="120">
        <v>3000</v>
      </c>
      <c r="BT6" s="121">
        <f>IFERROR(BS6/BO6,"-")</f>
        <v>1000</v>
      </c>
      <c r="BU6" s="122">
        <v>1</v>
      </c>
      <c r="BV6" s="122"/>
      <c r="BW6" s="122"/>
      <c r="BX6" s="123">
        <v>4</v>
      </c>
      <c r="BY6" s="124">
        <f>IF(Q6=0,"",IF(BX6=0,"",(BX6/Q6)))</f>
        <v>0.30769230769231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7000</v>
      </c>
      <c r="CR6" s="138">
        <v>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211</v>
      </c>
      <c r="C7" s="184" t="s">
        <v>58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110</v>
      </c>
      <c r="M7" s="79">
        <v>55</v>
      </c>
      <c r="N7" s="79">
        <v>16</v>
      </c>
      <c r="O7" s="88">
        <v>11</v>
      </c>
      <c r="P7" s="89">
        <v>0</v>
      </c>
      <c r="Q7" s="90">
        <f>O7+P7</f>
        <v>11</v>
      </c>
      <c r="R7" s="80">
        <f>IFERROR(Q7/N7,"-")</f>
        <v>0.6875</v>
      </c>
      <c r="S7" s="79">
        <v>2</v>
      </c>
      <c r="T7" s="79">
        <v>3</v>
      </c>
      <c r="U7" s="80">
        <f>IFERROR(T7/(Q7),"-")</f>
        <v>0.27272727272727</v>
      </c>
      <c r="V7" s="81"/>
      <c r="W7" s="82">
        <v>5</v>
      </c>
      <c r="X7" s="80">
        <f>IF(Q7=0,"-",W7/Q7)</f>
        <v>0.45454545454545</v>
      </c>
      <c r="Y7" s="181">
        <v>154000</v>
      </c>
      <c r="Z7" s="182">
        <f>IFERROR(Y7/Q7,"-")</f>
        <v>14000</v>
      </c>
      <c r="AA7" s="182">
        <f>IFERROR(Y7/W7,"-")</f>
        <v>30800</v>
      </c>
      <c r="AB7" s="176"/>
      <c r="AC7" s="83"/>
      <c r="AD7" s="77"/>
      <c r="AE7" s="91">
        <v>1</v>
      </c>
      <c r="AF7" s="92">
        <f>IF(Q7=0,"",IF(AE7=0,"",(AE7/Q7)))</f>
        <v>0.090909090909091</v>
      </c>
      <c r="AG7" s="91">
        <v>1</v>
      </c>
      <c r="AH7" s="93">
        <f>IFERROR(AG7/AE7,"-")</f>
        <v>1</v>
      </c>
      <c r="AI7" s="94">
        <v>23000</v>
      </c>
      <c r="AJ7" s="95">
        <f>IFERROR(AI7/AE7,"-")</f>
        <v>23000</v>
      </c>
      <c r="AK7" s="96"/>
      <c r="AL7" s="96"/>
      <c r="AM7" s="96">
        <v>1</v>
      </c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0.18181818181818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5</v>
      </c>
      <c r="BP7" s="117">
        <f>IF(Q7=0,"",IF(BO7=0,"",(BO7/Q7)))</f>
        <v>0.45454545454545</v>
      </c>
      <c r="BQ7" s="118">
        <v>3</v>
      </c>
      <c r="BR7" s="119">
        <f>IFERROR(BQ7/BO7,"-")</f>
        <v>0.6</v>
      </c>
      <c r="BS7" s="120">
        <v>128000</v>
      </c>
      <c r="BT7" s="121">
        <f>IFERROR(BS7/BO7,"-")</f>
        <v>25600</v>
      </c>
      <c r="BU7" s="122"/>
      <c r="BV7" s="122">
        <v>1</v>
      </c>
      <c r="BW7" s="122">
        <v>2</v>
      </c>
      <c r="BX7" s="123">
        <v>3</v>
      </c>
      <c r="BY7" s="124">
        <f>IF(Q7=0,"",IF(BX7=0,"",(BX7/Q7)))</f>
        <v>0.27272727272727</v>
      </c>
      <c r="BZ7" s="125">
        <v>1</v>
      </c>
      <c r="CA7" s="126">
        <f>IFERROR(BZ7/BX7,"-")</f>
        <v>0.33333333333333</v>
      </c>
      <c r="CB7" s="127">
        <v>3000</v>
      </c>
      <c r="CC7" s="128">
        <f>IFERROR(CB7/BX7,"-")</f>
        <v>1000</v>
      </c>
      <c r="CD7" s="129">
        <v>1</v>
      </c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5</v>
      </c>
      <c r="CQ7" s="138">
        <v>154000</v>
      </c>
      <c r="CR7" s="138">
        <v>88000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1.2</v>
      </c>
      <c r="B8" s="184" t="s">
        <v>212</v>
      </c>
      <c r="C8" s="184" t="s">
        <v>58</v>
      </c>
      <c r="D8" s="184" t="s">
        <v>213</v>
      </c>
      <c r="E8" s="184" t="s">
        <v>208</v>
      </c>
      <c r="F8" s="184" t="s">
        <v>60</v>
      </c>
      <c r="G8" s="184" t="s">
        <v>61</v>
      </c>
      <c r="H8" s="87" t="s">
        <v>214</v>
      </c>
      <c r="I8" s="87" t="s">
        <v>215</v>
      </c>
      <c r="J8" s="186" t="s">
        <v>95</v>
      </c>
      <c r="K8" s="176">
        <v>80000</v>
      </c>
      <c r="L8" s="79">
        <v>22</v>
      </c>
      <c r="M8" s="79">
        <v>0</v>
      </c>
      <c r="N8" s="79">
        <v>80</v>
      </c>
      <c r="O8" s="88">
        <v>12</v>
      </c>
      <c r="P8" s="89">
        <v>0</v>
      </c>
      <c r="Q8" s="90">
        <f>O8+P8</f>
        <v>12</v>
      </c>
      <c r="R8" s="80">
        <f>IFERROR(Q8/N8,"-")</f>
        <v>0.15</v>
      </c>
      <c r="S8" s="79">
        <v>0</v>
      </c>
      <c r="T8" s="79">
        <v>3</v>
      </c>
      <c r="U8" s="80">
        <f>IFERROR(T8/(Q8),"-")</f>
        <v>0.25</v>
      </c>
      <c r="V8" s="81">
        <f>IFERROR(K8/SUM(Q8:Q9),"-")</f>
        <v>3076.9230769231</v>
      </c>
      <c r="W8" s="82">
        <v>2</v>
      </c>
      <c r="X8" s="80">
        <f>IF(Q8=0,"-",W8/Q8)</f>
        <v>0.16666666666667</v>
      </c>
      <c r="Y8" s="181">
        <v>51000</v>
      </c>
      <c r="Z8" s="182">
        <f>IFERROR(Y8/Q8,"-")</f>
        <v>4250</v>
      </c>
      <c r="AA8" s="182">
        <f>IFERROR(Y8/W8,"-")</f>
        <v>25500</v>
      </c>
      <c r="AB8" s="176">
        <f>SUM(Y8:Y9)-SUM(K8:K9)</f>
        <v>16000</v>
      </c>
      <c r="AC8" s="83">
        <f>SUM(Y8:Y9)/SUM(K8:K9)</f>
        <v>1.2</v>
      </c>
      <c r="AD8" s="77"/>
      <c r="AE8" s="91">
        <v>1</v>
      </c>
      <c r="AF8" s="92">
        <f>IF(Q8=0,"",IF(AE8=0,"",(AE8/Q8)))</f>
        <v>0.083333333333333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5</v>
      </c>
      <c r="AO8" s="98">
        <f>IF(Q8=0,"",IF(AN8=0,"",(AN8/Q8)))</f>
        <v>0.41666666666667</v>
      </c>
      <c r="AP8" s="97">
        <v>1</v>
      </c>
      <c r="AQ8" s="99">
        <f>IFERROR(AP8/AN8,"-")</f>
        <v>0.2</v>
      </c>
      <c r="AR8" s="100">
        <v>3000</v>
      </c>
      <c r="AS8" s="101">
        <f>IFERROR(AR8/AN8,"-")</f>
        <v>600</v>
      </c>
      <c r="AT8" s="102">
        <v>1</v>
      </c>
      <c r="AU8" s="102"/>
      <c r="AV8" s="102"/>
      <c r="AW8" s="103">
        <v>1</v>
      </c>
      <c r="AX8" s="104">
        <f>IF(Q8=0,"",IF(AW8=0,"",(AW8/Q8)))</f>
        <v>0.083333333333333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0.16666666666667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0.25</v>
      </c>
      <c r="BQ8" s="118">
        <v>1</v>
      </c>
      <c r="BR8" s="119">
        <f>IFERROR(BQ8/BO8,"-")</f>
        <v>0.33333333333333</v>
      </c>
      <c r="BS8" s="120">
        <v>48000</v>
      </c>
      <c r="BT8" s="121">
        <f>IFERROR(BS8/BO8,"-")</f>
        <v>16000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51000</v>
      </c>
      <c r="CR8" s="138">
        <v>48000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216</v>
      </c>
      <c r="C9" s="184" t="s">
        <v>58</v>
      </c>
      <c r="D9" s="184"/>
      <c r="E9" s="184"/>
      <c r="F9" s="184"/>
      <c r="G9" s="184" t="s">
        <v>74</v>
      </c>
      <c r="H9" s="87"/>
      <c r="I9" s="87"/>
      <c r="J9" s="87"/>
      <c r="K9" s="176"/>
      <c r="L9" s="79">
        <v>64</v>
      </c>
      <c r="M9" s="79">
        <v>51</v>
      </c>
      <c r="N9" s="79">
        <v>3</v>
      </c>
      <c r="O9" s="88">
        <v>13</v>
      </c>
      <c r="P9" s="89">
        <v>1</v>
      </c>
      <c r="Q9" s="90">
        <f>O9+P9</f>
        <v>14</v>
      </c>
      <c r="R9" s="80">
        <f>IFERROR(Q9/N9,"-")</f>
        <v>4.6666666666667</v>
      </c>
      <c r="S9" s="79">
        <v>2</v>
      </c>
      <c r="T9" s="79">
        <v>3</v>
      </c>
      <c r="U9" s="80">
        <f>IFERROR(T9/(Q9),"-")</f>
        <v>0.21428571428571</v>
      </c>
      <c r="V9" s="81"/>
      <c r="W9" s="82">
        <v>2</v>
      </c>
      <c r="X9" s="80">
        <f>IF(Q9=0,"-",W9/Q9)</f>
        <v>0.14285714285714</v>
      </c>
      <c r="Y9" s="181">
        <v>45000</v>
      </c>
      <c r="Z9" s="182">
        <f>IFERROR(Y9/Q9,"-")</f>
        <v>3214.2857142857</v>
      </c>
      <c r="AA9" s="182">
        <f>IFERROR(Y9/W9,"-")</f>
        <v>22500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4</v>
      </c>
      <c r="AO9" s="98">
        <f>IF(Q9=0,"",IF(AN9=0,"",(AN9/Q9)))</f>
        <v>0.28571428571429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0.071428571428571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</v>
      </c>
      <c r="BG9" s="110">
        <f>IF(Q9=0,"",IF(BF9=0,"",(BF9/Q9)))</f>
        <v>0.071428571428571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4</v>
      </c>
      <c r="BP9" s="117">
        <f>IF(Q9=0,"",IF(BO9=0,"",(BO9/Q9)))</f>
        <v>0.28571428571429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4</v>
      </c>
      <c r="BY9" s="124">
        <f>IF(Q9=0,"",IF(BX9=0,"",(BX9/Q9)))</f>
        <v>0.28571428571429</v>
      </c>
      <c r="BZ9" s="125">
        <v>2</v>
      </c>
      <c r="CA9" s="126">
        <f>IFERROR(BZ9/BX9,"-")</f>
        <v>0.5</v>
      </c>
      <c r="CB9" s="127">
        <v>45000</v>
      </c>
      <c r="CC9" s="128">
        <f>IFERROR(CB9/BX9,"-")</f>
        <v>11250</v>
      </c>
      <c r="CD9" s="129">
        <v>1</v>
      </c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45000</v>
      </c>
      <c r="CR9" s="138">
        <v>44000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8.2777777777778</v>
      </c>
      <c r="B10" s="184" t="s">
        <v>217</v>
      </c>
      <c r="C10" s="184" t="s">
        <v>58</v>
      </c>
      <c r="D10" s="184" t="s">
        <v>218</v>
      </c>
      <c r="E10" s="184" t="s">
        <v>219</v>
      </c>
      <c r="F10" s="184" t="s">
        <v>60</v>
      </c>
      <c r="G10" s="184" t="s">
        <v>61</v>
      </c>
      <c r="H10" s="87" t="s">
        <v>220</v>
      </c>
      <c r="I10" s="87" t="s">
        <v>221</v>
      </c>
      <c r="J10" s="185" t="s">
        <v>155</v>
      </c>
      <c r="K10" s="176">
        <v>90000</v>
      </c>
      <c r="L10" s="79">
        <v>8</v>
      </c>
      <c r="M10" s="79">
        <v>0</v>
      </c>
      <c r="N10" s="79">
        <v>24</v>
      </c>
      <c r="O10" s="88">
        <v>3</v>
      </c>
      <c r="P10" s="89">
        <v>0</v>
      </c>
      <c r="Q10" s="90">
        <f>O10+P10</f>
        <v>3</v>
      </c>
      <c r="R10" s="80">
        <f>IFERROR(Q10/N10,"-")</f>
        <v>0.125</v>
      </c>
      <c r="S10" s="79">
        <v>0</v>
      </c>
      <c r="T10" s="79">
        <v>2</v>
      </c>
      <c r="U10" s="80">
        <f>IFERROR(T10/(Q10),"-")</f>
        <v>0.66666666666667</v>
      </c>
      <c r="V10" s="81">
        <f>IFERROR(K10/SUM(Q10:Q11),"-")</f>
        <v>11250</v>
      </c>
      <c r="W10" s="82">
        <v>2</v>
      </c>
      <c r="X10" s="80">
        <f>IF(Q10=0,"-",W10/Q10)</f>
        <v>0.66666666666667</v>
      </c>
      <c r="Y10" s="181">
        <v>4000</v>
      </c>
      <c r="Z10" s="182">
        <f>IFERROR(Y10/Q10,"-")</f>
        <v>1333.3333333333</v>
      </c>
      <c r="AA10" s="182">
        <f>IFERROR(Y10/W10,"-")</f>
        <v>2000</v>
      </c>
      <c r="AB10" s="176">
        <f>SUM(Y10:Y11)-SUM(K10:K11)</f>
        <v>655000</v>
      </c>
      <c r="AC10" s="83">
        <f>SUM(Y10:Y11)/SUM(K10:K11)</f>
        <v>8.2777777777778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0.33333333333333</v>
      </c>
      <c r="BH10" s="109">
        <v>1</v>
      </c>
      <c r="BI10" s="111">
        <f>IFERROR(BH10/BF10,"-")</f>
        <v>1</v>
      </c>
      <c r="BJ10" s="112">
        <v>1000</v>
      </c>
      <c r="BK10" s="113">
        <f>IFERROR(BJ10/BF10,"-")</f>
        <v>1000</v>
      </c>
      <c r="BL10" s="114">
        <v>1</v>
      </c>
      <c r="BM10" s="114"/>
      <c r="BN10" s="114"/>
      <c r="BO10" s="116">
        <v>1</v>
      </c>
      <c r="BP10" s="117">
        <f>IF(Q10=0,"",IF(BO10=0,"",(BO10/Q10)))</f>
        <v>0.33333333333333</v>
      </c>
      <c r="BQ10" s="118">
        <v>1</v>
      </c>
      <c r="BR10" s="119">
        <f>IFERROR(BQ10/BO10,"-")</f>
        <v>1</v>
      </c>
      <c r="BS10" s="120">
        <v>3000</v>
      </c>
      <c r="BT10" s="121">
        <f>IFERROR(BS10/BO10,"-")</f>
        <v>3000</v>
      </c>
      <c r="BU10" s="122">
        <v>1</v>
      </c>
      <c r="BV10" s="122"/>
      <c r="BW10" s="122"/>
      <c r="BX10" s="123">
        <v>1</v>
      </c>
      <c r="BY10" s="124">
        <f>IF(Q10=0,"",IF(BX10=0,"",(BX10/Q10)))</f>
        <v>0.33333333333333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4000</v>
      </c>
      <c r="CR10" s="138">
        <v>3000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222</v>
      </c>
      <c r="C11" s="184" t="s">
        <v>58</v>
      </c>
      <c r="D11" s="184"/>
      <c r="E11" s="184"/>
      <c r="F11" s="184"/>
      <c r="G11" s="184" t="s">
        <v>74</v>
      </c>
      <c r="H11" s="87"/>
      <c r="I11" s="87"/>
      <c r="J11" s="87"/>
      <c r="K11" s="176"/>
      <c r="L11" s="79">
        <v>28</v>
      </c>
      <c r="M11" s="79">
        <v>19</v>
      </c>
      <c r="N11" s="79">
        <v>5</v>
      </c>
      <c r="O11" s="88">
        <v>5</v>
      </c>
      <c r="P11" s="89">
        <v>0</v>
      </c>
      <c r="Q11" s="90">
        <f>O11+P11</f>
        <v>5</v>
      </c>
      <c r="R11" s="80">
        <f>IFERROR(Q11/N11,"-")</f>
        <v>1</v>
      </c>
      <c r="S11" s="79">
        <v>3</v>
      </c>
      <c r="T11" s="79">
        <v>2</v>
      </c>
      <c r="U11" s="80">
        <f>IFERROR(T11/(Q11),"-")</f>
        <v>0.4</v>
      </c>
      <c r="V11" s="81"/>
      <c r="W11" s="82">
        <v>2</v>
      </c>
      <c r="X11" s="80">
        <f>IF(Q11=0,"-",W11/Q11)</f>
        <v>0.4</v>
      </c>
      <c r="Y11" s="181">
        <v>741000</v>
      </c>
      <c r="Z11" s="182">
        <f>IFERROR(Y11/Q11,"-")</f>
        <v>148200</v>
      </c>
      <c r="AA11" s="182">
        <f>IFERROR(Y11/W11,"-")</f>
        <v>370500</v>
      </c>
      <c r="AB11" s="176"/>
      <c r="AC11" s="83"/>
      <c r="AD11" s="77"/>
      <c r="AE11" s="91">
        <v>1</v>
      </c>
      <c r="AF11" s="92">
        <f>IF(Q11=0,"",IF(AE11=0,"",(AE11/Q11)))</f>
        <v>0.2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>
        <v>1</v>
      </c>
      <c r="AO11" s="98">
        <f>IF(Q11=0,"",IF(AN11=0,"",(AN11/Q11)))</f>
        <v>0.2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0.2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</v>
      </c>
      <c r="BP11" s="117">
        <f>IF(Q11=0,"",IF(BO11=0,"",(BO11/Q11)))</f>
        <v>0.2</v>
      </c>
      <c r="BQ11" s="118">
        <v>1</v>
      </c>
      <c r="BR11" s="119">
        <f>IFERROR(BQ11/BO11,"-")</f>
        <v>1</v>
      </c>
      <c r="BS11" s="120">
        <v>121000</v>
      </c>
      <c r="BT11" s="121">
        <f>IFERROR(BS11/BO11,"-")</f>
        <v>121000</v>
      </c>
      <c r="BU11" s="122"/>
      <c r="BV11" s="122"/>
      <c r="BW11" s="122">
        <v>1</v>
      </c>
      <c r="BX11" s="123">
        <v>1</v>
      </c>
      <c r="BY11" s="124">
        <f>IF(Q11=0,"",IF(BX11=0,"",(BX11/Q11)))</f>
        <v>0.2</v>
      </c>
      <c r="BZ11" s="125">
        <v>1</v>
      </c>
      <c r="CA11" s="126">
        <f>IFERROR(BZ11/BX11,"-")</f>
        <v>1</v>
      </c>
      <c r="CB11" s="127">
        <v>620000</v>
      </c>
      <c r="CC11" s="128">
        <f>IFERROR(CB11/BX11,"-")</f>
        <v>620000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741000</v>
      </c>
      <c r="CR11" s="138">
        <v>620000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20.425</v>
      </c>
      <c r="B12" s="184" t="s">
        <v>223</v>
      </c>
      <c r="C12" s="184" t="s">
        <v>224</v>
      </c>
      <c r="D12" s="184" t="s">
        <v>225</v>
      </c>
      <c r="E12" s="184" t="s">
        <v>226</v>
      </c>
      <c r="F12" s="184"/>
      <c r="G12" s="184" t="s">
        <v>227</v>
      </c>
      <c r="H12" s="87" t="s">
        <v>228</v>
      </c>
      <c r="I12" s="87" t="s">
        <v>221</v>
      </c>
      <c r="J12" s="87" t="s">
        <v>229</v>
      </c>
      <c r="K12" s="176">
        <v>40000</v>
      </c>
      <c r="L12" s="79">
        <v>41</v>
      </c>
      <c r="M12" s="79">
        <v>0</v>
      </c>
      <c r="N12" s="79">
        <v>108</v>
      </c>
      <c r="O12" s="88">
        <v>13</v>
      </c>
      <c r="P12" s="89">
        <v>0</v>
      </c>
      <c r="Q12" s="90">
        <f>O12+P12</f>
        <v>13</v>
      </c>
      <c r="R12" s="80">
        <f>IFERROR(Q12/N12,"-")</f>
        <v>0.12037037037037</v>
      </c>
      <c r="S12" s="79">
        <v>0</v>
      </c>
      <c r="T12" s="79">
        <v>5</v>
      </c>
      <c r="U12" s="80">
        <f>IFERROR(T12/(Q12),"-")</f>
        <v>0.38461538461538</v>
      </c>
      <c r="V12" s="81">
        <f>IFERROR(K12/SUM(Q12:Q13),"-")</f>
        <v>930.23255813953</v>
      </c>
      <c r="W12" s="82">
        <v>3</v>
      </c>
      <c r="X12" s="80">
        <f>IF(Q12=0,"-",W12/Q12)</f>
        <v>0.23076923076923</v>
      </c>
      <c r="Y12" s="181">
        <v>103000</v>
      </c>
      <c r="Z12" s="182">
        <f>IFERROR(Y12/Q12,"-")</f>
        <v>7923.0769230769</v>
      </c>
      <c r="AA12" s="182">
        <f>IFERROR(Y12/W12,"-")</f>
        <v>34333.333333333</v>
      </c>
      <c r="AB12" s="176">
        <f>SUM(Y12:Y13)-SUM(K12:K13)</f>
        <v>777000</v>
      </c>
      <c r="AC12" s="83">
        <f>SUM(Y12:Y13)/SUM(K12:K13)</f>
        <v>20.425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0.076923076923077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7</v>
      </c>
      <c r="BG12" s="110">
        <f>IF(Q12=0,"",IF(BF12=0,"",(BF12/Q12)))</f>
        <v>0.53846153846154</v>
      </c>
      <c r="BH12" s="109">
        <v>2</v>
      </c>
      <c r="BI12" s="111">
        <f>IFERROR(BH12/BF12,"-")</f>
        <v>0.28571428571429</v>
      </c>
      <c r="BJ12" s="112">
        <v>96000</v>
      </c>
      <c r="BK12" s="113">
        <f>IFERROR(BJ12/BF12,"-")</f>
        <v>13714.285714286</v>
      </c>
      <c r="BL12" s="114">
        <v>1</v>
      </c>
      <c r="BM12" s="114"/>
      <c r="BN12" s="114">
        <v>1</v>
      </c>
      <c r="BO12" s="116">
        <v>3</v>
      </c>
      <c r="BP12" s="117">
        <f>IF(Q12=0,"",IF(BO12=0,"",(BO12/Q12)))</f>
        <v>0.23076923076923</v>
      </c>
      <c r="BQ12" s="118">
        <v>1</v>
      </c>
      <c r="BR12" s="119">
        <f>IFERROR(BQ12/BO12,"-")</f>
        <v>0.33333333333333</v>
      </c>
      <c r="BS12" s="120">
        <v>7000</v>
      </c>
      <c r="BT12" s="121">
        <f>IFERROR(BS12/BO12,"-")</f>
        <v>2333.3333333333</v>
      </c>
      <c r="BU12" s="122"/>
      <c r="BV12" s="122"/>
      <c r="BW12" s="122">
        <v>1</v>
      </c>
      <c r="BX12" s="123">
        <v>2</v>
      </c>
      <c r="BY12" s="124">
        <f>IF(Q12=0,"",IF(BX12=0,"",(BX12/Q12)))</f>
        <v>0.15384615384615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3</v>
      </c>
      <c r="CQ12" s="138">
        <v>103000</v>
      </c>
      <c r="CR12" s="138">
        <v>94000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230</v>
      </c>
      <c r="C13" s="184" t="s">
        <v>224</v>
      </c>
      <c r="D13" s="184"/>
      <c r="E13" s="184"/>
      <c r="F13" s="184"/>
      <c r="G13" s="184" t="s">
        <v>74</v>
      </c>
      <c r="H13" s="87"/>
      <c r="I13" s="87"/>
      <c r="J13" s="87"/>
      <c r="K13" s="176"/>
      <c r="L13" s="79">
        <v>163</v>
      </c>
      <c r="M13" s="79">
        <v>92</v>
      </c>
      <c r="N13" s="79">
        <v>32</v>
      </c>
      <c r="O13" s="88">
        <v>30</v>
      </c>
      <c r="P13" s="89">
        <v>0</v>
      </c>
      <c r="Q13" s="90">
        <f>O13+P13</f>
        <v>30</v>
      </c>
      <c r="R13" s="80">
        <f>IFERROR(Q13/N13,"-")</f>
        <v>0.9375</v>
      </c>
      <c r="S13" s="79">
        <v>4</v>
      </c>
      <c r="T13" s="79">
        <v>9</v>
      </c>
      <c r="U13" s="80">
        <f>IFERROR(T13/(Q13),"-")</f>
        <v>0.3</v>
      </c>
      <c r="V13" s="81"/>
      <c r="W13" s="82">
        <v>9</v>
      </c>
      <c r="X13" s="80">
        <f>IF(Q13=0,"-",W13/Q13)</f>
        <v>0.3</v>
      </c>
      <c r="Y13" s="181">
        <v>714000</v>
      </c>
      <c r="Z13" s="182">
        <f>IFERROR(Y13/Q13,"-")</f>
        <v>23800</v>
      </c>
      <c r="AA13" s="182">
        <f>IFERROR(Y13/W13,"-")</f>
        <v>79333.333333333</v>
      </c>
      <c r="AB13" s="176"/>
      <c r="AC13" s="83"/>
      <c r="AD13" s="77"/>
      <c r="AE13" s="91">
        <v>1</v>
      </c>
      <c r="AF13" s="92">
        <f>IF(Q13=0,"",IF(AE13=0,"",(AE13/Q13)))</f>
        <v>0.033333333333333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2</v>
      </c>
      <c r="AX13" s="104">
        <f>IF(Q13=0,"",IF(AW13=0,"",(AW13/Q13)))</f>
        <v>0.066666666666667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9</v>
      </c>
      <c r="BG13" s="110">
        <f>IF(Q13=0,"",IF(BF13=0,"",(BF13/Q13)))</f>
        <v>0.3</v>
      </c>
      <c r="BH13" s="109">
        <v>2</v>
      </c>
      <c r="BI13" s="111">
        <f>IFERROR(BH13/BF13,"-")</f>
        <v>0.22222222222222</v>
      </c>
      <c r="BJ13" s="112">
        <v>45000</v>
      </c>
      <c r="BK13" s="113">
        <f>IFERROR(BJ13/BF13,"-")</f>
        <v>5000</v>
      </c>
      <c r="BL13" s="114"/>
      <c r="BM13" s="114">
        <v>1</v>
      </c>
      <c r="BN13" s="114">
        <v>1</v>
      </c>
      <c r="BO13" s="116">
        <v>10</v>
      </c>
      <c r="BP13" s="117">
        <f>IF(Q13=0,"",IF(BO13=0,"",(BO13/Q13)))</f>
        <v>0.33333333333333</v>
      </c>
      <c r="BQ13" s="118">
        <v>4</v>
      </c>
      <c r="BR13" s="119">
        <f>IFERROR(BQ13/BO13,"-")</f>
        <v>0.4</v>
      </c>
      <c r="BS13" s="120">
        <v>172000</v>
      </c>
      <c r="BT13" s="121">
        <f>IFERROR(BS13/BO13,"-")</f>
        <v>17200</v>
      </c>
      <c r="BU13" s="122">
        <v>2</v>
      </c>
      <c r="BV13" s="122"/>
      <c r="BW13" s="122">
        <v>2</v>
      </c>
      <c r="BX13" s="123">
        <v>7</v>
      </c>
      <c r="BY13" s="124">
        <f>IF(Q13=0,"",IF(BX13=0,"",(BX13/Q13)))</f>
        <v>0.23333333333333</v>
      </c>
      <c r="BZ13" s="125">
        <v>3</v>
      </c>
      <c r="CA13" s="126">
        <f>IFERROR(BZ13/BX13,"-")</f>
        <v>0.42857142857143</v>
      </c>
      <c r="CB13" s="127">
        <v>497000</v>
      </c>
      <c r="CC13" s="128">
        <f>IFERROR(CB13/BX13,"-")</f>
        <v>71000</v>
      </c>
      <c r="CD13" s="129"/>
      <c r="CE13" s="129"/>
      <c r="CF13" s="129">
        <v>3</v>
      </c>
      <c r="CG13" s="130">
        <v>1</v>
      </c>
      <c r="CH13" s="131">
        <f>IF(Q13=0,"",IF(CG13=0,"",(CG13/Q13)))</f>
        <v>0.033333333333333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9</v>
      </c>
      <c r="CQ13" s="138">
        <v>714000</v>
      </c>
      <c r="CR13" s="138">
        <v>270000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30"/>
      <c r="B14" s="84"/>
      <c r="C14" s="84"/>
      <c r="D14" s="85"/>
      <c r="E14" s="85"/>
      <c r="F14" s="85"/>
      <c r="G14" s="86"/>
      <c r="H14" s="87"/>
      <c r="I14" s="87"/>
      <c r="J14" s="87"/>
      <c r="K14" s="177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3"/>
      <c r="Z14" s="183"/>
      <c r="AA14" s="183"/>
      <c r="AB14" s="183"/>
      <c r="AC14" s="33"/>
      <c r="AD14" s="57"/>
      <c r="AE14" s="61"/>
      <c r="AF14" s="62"/>
      <c r="AG14" s="61"/>
      <c r="AH14" s="65"/>
      <c r="AI14" s="66"/>
      <c r="AJ14" s="67"/>
      <c r="AK14" s="68"/>
      <c r="AL14" s="68"/>
      <c r="AM14" s="68"/>
      <c r="AN14" s="61"/>
      <c r="AO14" s="62"/>
      <c r="AP14" s="61"/>
      <c r="AQ14" s="65"/>
      <c r="AR14" s="66"/>
      <c r="AS14" s="67"/>
      <c r="AT14" s="68"/>
      <c r="AU14" s="68"/>
      <c r="AV14" s="68"/>
      <c r="AW14" s="61"/>
      <c r="AX14" s="62"/>
      <c r="AY14" s="61"/>
      <c r="AZ14" s="65"/>
      <c r="BA14" s="66"/>
      <c r="BB14" s="67"/>
      <c r="BC14" s="68"/>
      <c r="BD14" s="68"/>
      <c r="BE14" s="68"/>
      <c r="BF14" s="61"/>
      <c r="BG14" s="62"/>
      <c r="BH14" s="61"/>
      <c r="BI14" s="65"/>
      <c r="BJ14" s="66"/>
      <c r="BK14" s="67"/>
      <c r="BL14" s="68"/>
      <c r="BM14" s="68"/>
      <c r="BN14" s="68"/>
      <c r="BO14" s="63"/>
      <c r="BP14" s="64"/>
      <c r="BQ14" s="61"/>
      <c r="BR14" s="65"/>
      <c r="BS14" s="66"/>
      <c r="BT14" s="67"/>
      <c r="BU14" s="68"/>
      <c r="BV14" s="68"/>
      <c r="BW14" s="68"/>
      <c r="BX14" s="63"/>
      <c r="BY14" s="64"/>
      <c r="BZ14" s="61"/>
      <c r="CA14" s="65"/>
      <c r="CB14" s="66"/>
      <c r="CC14" s="67"/>
      <c r="CD14" s="68"/>
      <c r="CE14" s="68"/>
      <c r="CF14" s="68"/>
      <c r="CG14" s="63"/>
      <c r="CH14" s="64"/>
      <c r="CI14" s="61"/>
      <c r="CJ14" s="65"/>
      <c r="CK14" s="66"/>
      <c r="CL14" s="67"/>
      <c r="CM14" s="68"/>
      <c r="CN14" s="68"/>
      <c r="CO14" s="68"/>
      <c r="CP14" s="69"/>
      <c r="CQ14" s="66"/>
      <c r="CR14" s="66"/>
      <c r="CS14" s="66"/>
      <c r="CT14" s="70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3"/>
      <c r="K15" s="178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3"/>
      <c r="Z15" s="183"/>
      <c r="AA15" s="183"/>
      <c r="AB15" s="183"/>
      <c r="AC15" s="33"/>
      <c r="AD15" s="59"/>
      <c r="AE15" s="61"/>
      <c r="AF15" s="62"/>
      <c r="AG15" s="61"/>
      <c r="AH15" s="65"/>
      <c r="AI15" s="66"/>
      <c r="AJ15" s="67"/>
      <c r="AK15" s="68"/>
      <c r="AL15" s="68"/>
      <c r="AM15" s="68"/>
      <c r="AN15" s="61"/>
      <c r="AO15" s="62"/>
      <c r="AP15" s="61"/>
      <c r="AQ15" s="65"/>
      <c r="AR15" s="66"/>
      <c r="AS15" s="67"/>
      <c r="AT15" s="68"/>
      <c r="AU15" s="68"/>
      <c r="AV15" s="68"/>
      <c r="AW15" s="61"/>
      <c r="AX15" s="62"/>
      <c r="AY15" s="61"/>
      <c r="AZ15" s="65"/>
      <c r="BA15" s="66"/>
      <c r="BB15" s="67"/>
      <c r="BC15" s="68"/>
      <c r="BD15" s="68"/>
      <c r="BE15" s="68"/>
      <c r="BF15" s="61"/>
      <c r="BG15" s="62"/>
      <c r="BH15" s="61"/>
      <c r="BI15" s="65"/>
      <c r="BJ15" s="66"/>
      <c r="BK15" s="67"/>
      <c r="BL15" s="68"/>
      <c r="BM15" s="68"/>
      <c r="BN15" s="68"/>
      <c r="BO15" s="63"/>
      <c r="BP15" s="64"/>
      <c r="BQ15" s="61"/>
      <c r="BR15" s="65"/>
      <c r="BS15" s="66"/>
      <c r="BT15" s="67"/>
      <c r="BU15" s="68"/>
      <c r="BV15" s="68"/>
      <c r="BW15" s="68"/>
      <c r="BX15" s="63"/>
      <c r="BY15" s="64"/>
      <c r="BZ15" s="61"/>
      <c r="CA15" s="65"/>
      <c r="CB15" s="66"/>
      <c r="CC15" s="67"/>
      <c r="CD15" s="68"/>
      <c r="CE15" s="68"/>
      <c r="CF15" s="68"/>
      <c r="CG15" s="63"/>
      <c r="CH15" s="64"/>
      <c r="CI15" s="61"/>
      <c r="CJ15" s="65"/>
      <c r="CK15" s="66"/>
      <c r="CL15" s="67"/>
      <c r="CM15" s="68"/>
      <c r="CN15" s="68"/>
      <c r="CO15" s="68"/>
      <c r="CP15" s="69"/>
      <c r="CQ15" s="66"/>
      <c r="CR15" s="66"/>
      <c r="CS15" s="66"/>
      <c r="CT15" s="70"/>
    </row>
    <row r="16" spans="1:99">
      <c r="A16" s="19">
        <f>AC16</f>
        <v>4.4365853658537</v>
      </c>
      <c r="B16" s="39"/>
      <c r="C16" s="39"/>
      <c r="D16" s="39"/>
      <c r="E16" s="39"/>
      <c r="F16" s="39"/>
      <c r="G16" s="39"/>
      <c r="H16" s="40" t="s">
        <v>231</v>
      </c>
      <c r="I16" s="40"/>
      <c r="J16" s="40"/>
      <c r="K16" s="179">
        <f>SUM(K6:K15)</f>
        <v>410000</v>
      </c>
      <c r="L16" s="41">
        <f>SUM(L6:L15)</f>
        <v>460</v>
      </c>
      <c r="M16" s="41">
        <f>SUM(M6:M15)</f>
        <v>217</v>
      </c>
      <c r="N16" s="41">
        <f>SUM(N6:N15)</f>
        <v>379</v>
      </c>
      <c r="O16" s="41">
        <f>SUM(O6:O15)</f>
        <v>100</v>
      </c>
      <c r="P16" s="41">
        <f>SUM(P6:P15)</f>
        <v>1</v>
      </c>
      <c r="Q16" s="41">
        <f>SUM(Q6:Q15)</f>
        <v>101</v>
      </c>
      <c r="R16" s="42">
        <f>IFERROR(Q16/N16,"-")</f>
        <v>0.2664907651715</v>
      </c>
      <c r="S16" s="76">
        <f>SUM(S6:S15)</f>
        <v>11</v>
      </c>
      <c r="T16" s="76">
        <f>SUM(T6:T15)</f>
        <v>35</v>
      </c>
      <c r="U16" s="42">
        <f>IFERROR(S16/Q16,"-")</f>
        <v>0.10891089108911</v>
      </c>
      <c r="V16" s="43">
        <f>IFERROR(K16/Q16,"-")</f>
        <v>4059.4059405941</v>
      </c>
      <c r="W16" s="44">
        <f>SUM(W6:W15)</f>
        <v>28</v>
      </c>
      <c r="X16" s="42">
        <f>IFERROR(W16/Q16,"-")</f>
        <v>0.27722772277228</v>
      </c>
      <c r="Y16" s="179">
        <f>SUM(Y6:Y15)</f>
        <v>1819000</v>
      </c>
      <c r="Z16" s="179">
        <f>IFERROR(Y16/Q16,"-")</f>
        <v>18009.900990099</v>
      </c>
      <c r="AA16" s="179">
        <f>IFERROR(Y16/W16,"-")</f>
        <v>64964.285714286</v>
      </c>
      <c r="AB16" s="179">
        <f>Y16-K16</f>
        <v>1409000</v>
      </c>
      <c r="AC16" s="45">
        <f>Y16/K16</f>
        <v>4.4365853658537</v>
      </c>
      <c r="AD16" s="58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232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</v>
      </c>
      <c r="B6" s="184" t="s">
        <v>233</v>
      </c>
      <c r="C6" s="184" t="s">
        <v>224</v>
      </c>
      <c r="D6" s="184" t="s">
        <v>234</v>
      </c>
      <c r="E6" s="184" t="s">
        <v>235</v>
      </c>
      <c r="F6" s="184" t="s">
        <v>236</v>
      </c>
      <c r="G6" s="184" t="s">
        <v>237</v>
      </c>
      <c r="H6" s="87" t="s">
        <v>238</v>
      </c>
      <c r="I6" s="87" t="s">
        <v>239</v>
      </c>
      <c r="J6" s="87" t="s">
        <v>240</v>
      </c>
      <c r="K6" s="176">
        <v>65000</v>
      </c>
      <c r="L6" s="79">
        <v>0</v>
      </c>
      <c r="M6" s="79">
        <v>0</v>
      </c>
      <c r="N6" s="79">
        <v>5</v>
      </c>
      <c r="O6" s="88">
        <v>0</v>
      </c>
      <c r="P6" s="89">
        <v>0</v>
      </c>
      <c r="Q6" s="90">
        <f>O6+P6</f>
        <v>0</v>
      </c>
      <c r="R6" s="80">
        <f>IFERROR(Q6/N6,"-")</f>
        <v>0</v>
      </c>
      <c r="S6" s="79">
        <v>0</v>
      </c>
      <c r="T6" s="79">
        <v>0</v>
      </c>
      <c r="U6" s="80" t="str">
        <f>IFERROR(T6/(Q6),"-")</f>
        <v>-</v>
      </c>
      <c r="V6" s="81">
        <f>IFERROR(K6/SUM(Q6:Q7),"-")</f>
        <v>5909.0909090909</v>
      </c>
      <c r="W6" s="82">
        <v>0</v>
      </c>
      <c r="X6" s="80" t="str">
        <f>IF(Q6=0,"-",W6/Q6)</f>
        <v>-</v>
      </c>
      <c r="Y6" s="181">
        <v>0</v>
      </c>
      <c r="Z6" s="182" t="str">
        <f>IFERROR(Y6/Q6,"-")</f>
        <v>-</v>
      </c>
      <c r="AA6" s="182" t="str">
        <f>IFERROR(Y6/W6,"-")</f>
        <v>-</v>
      </c>
      <c r="AB6" s="176">
        <f>SUM(Y6:Y7)-SUM(K6:K7)</f>
        <v>-65000</v>
      </c>
      <c r="AC6" s="83">
        <f>SUM(Y6:Y7)/SUM(K6:K7)</f>
        <v>0</v>
      </c>
      <c r="AD6" s="77"/>
      <c r="AE6" s="91"/>
      <c r="AF6" s="92" t="str">
        <f>IF(Q6=0,"",IF(AE6=0,"",(AE6/Q6)))</f>
        <v/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 t="str">
        <f>IF(Q6=0,"",IF(AN6=0,"",(AN6/Q6)))</f>
        <v/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 t="str">
        <f>IF(Q6=0,"",IF(AW6=0,"",(AW6/Q6)))</f>
        <v/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 t="str">
        <f>IF(Q6=0,"",IF(BF6=0,"",(BF6/Q6)))</f>
        <v/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 t="str">
        <f>IF(Q6=0,"",IF(BO6=0,"",(BO6/Q6)))</f>
        <v/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 t="str">
        <f>IF(Q6=0,"",IF(BX6=0,"",(BX6/Q6)))</f>
        <v/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 t="str">
        <f>IF(Q6=0,"",IF(CG6=0,"",(CG6/Q6)))</f>
        <v/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241</v>
      </c>
      <c r="C7" s="184" t="s">
        <v>224</v>
      </c>
      <c r="D7" s="184"/>
      <c r="E7" s="184"/>
      <c r="F7" s="184"/>
      <c r="G7" s="184" t="s">
        <v>74</v>
      </c>
      <c r="H7" s="87"/>
      <c r="I7" s="87"/>
      <c r="J7" s="87"/>
      <c r="K7" s="176"/>
      <c r="L7" s="79">
        <v>63</v>
      </c>
      <c r="M7" s="79">
        <v>47</v>
      </c>
      <c r="N7" s="79">
        <v>10</v>
      </c>
      <c r="O7" s="88">
        <v>11</v>
      </c>
      <c r="P7" s="89">
        <v>0</v>
      </c>
      <c r="Q7" s="90">
        <f>O7+P7</f>
        <v>11</v>
      </c>
      <c r="R7" s="80">
        <f>IFERROR(Q7/N7,"-")</f>
        <v>1.1</v>
      </c>
      <c r="S7" s="79">
        <v>0</v>
      </c>
      <c r="T7" s="79">
        <v>2</v>
      </c>
      <c r="U7" s="80">
        <f>IFERROR(T7/(Q7),"-")</f>
        <v>0.18181818181818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>
        <v>1</v>
      </c>
      <c r="AF7" s="92">
        <f>IF(Q7=0,"",IF(AE7=0,"",(AE7/Q7)))</f>
        <v>0.090909090909091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1</v>
      </c>
      <c r="AO7" s="98">
        <f>IF(Q7=0,"",IF(AN7=0,"",(AN7/Q7)))</f>
        <v>0.090909090909091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0.090909090909091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3</v>
      </c>
      <c r="BG7" s="110">
        <f>IF(Q7=0,"",IF(BF7=0,"",(BF7/Q7)))</f>
        <v>0.27272727272727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0.18181818181818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0.18181818181818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0.090909090909091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</v>
      </c>
      <c r="B8" s="184" t="s">
        <v>242</v>
      </c>
      <c r="C8" s="184" t="s">
        <v>224</v>
      </c>
      <c r="D8" s="184" t="s">
        <v>243</v>
      </c>
      <c r="E8" s="184" t="s">
        <v>235</v>
      </c>
      <c r="F8" s="184" t="s">
        <v>244</v>
      </c>
      <c r="G8" s="184" t="s">
        <v>237</v>
      </c>
      <c r="H8" s="87" t="s">
        <v>245</v>
      </c>
      <c r="I8" s="87" t="s">
        <v>246</v>
      </c>
      <c r="J8" s="87" t="s">
        <v>229</v>
      </c>
      <c r="K8" s="176">
        <v>65000</v>
      </c>
      <c r="L8" s="79">
        <v>0</v>
      </c>
      <c r="M8" s="79">
        <v>0</v>
      </c>
      <c r="N8" s="79">
        <v>4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>
        <f>IFERROR(K8/SUM(Q8:Q9),"-")</f>
        <v>10833.333333333</v>
      </c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>
        <f>SUM(Y8:Y9)-SUM(K8:K9)</f>
        <v>-65000</v>
      </c>
      <c r="AC8" s="83">
        <f>SUM(Y8:Y9)/SUM(K8:K9)</f>
        <v>0</v>
      </c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247</v>
      </c>
      <c r="C9" s="184" t="s">
        <v>224</v>
      </c>
      <c r="D9" s="184"/>
      <c r="E9" s="184"/>
      <c r="F9" s="184"/>
      <c r="G9" s="184" t="s">
        <v>74</v>
      </c>
      <c r="H9" s="87"/>
      <c r="I9" s="87"/>
      <c r="J9" s="87"/>
      <c r="K9" s="176"/>
      <c r="L9" s="79">
        <v>43</v>
      </c>
      <c r="M9" s="79">
        <v>29</v>
      </c>
      <c r="N9" s="79">
        <v>4</v>
      </c>
      <c r="O9" s="88">
        <v>6</v>
      </c>
      <c r="P9" s="89">
        <v>0</v>
      </c>
      <c r="Q9" s="90">
        <f>O9+P9</f>
        <v>6</v>
      </c>
      <c r="R9" s="80">
        <f>IFERROR(Q9/N9,"-")</f>
        <v>1.5</v>
      </c>
      <c r="S9" s="79">
        <v>0</v>
      </c>
      <c r="T9" s="79">
        <v>2</v>
      </c>
      <c r="U9" s="80">
        <f>IFERROR(T9/(Q9),"-")</f>
        <v>0.33333333333333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>
        <v>2</v>
      </c>
      <c r="AF9" s="92">
        <f>IF(Q9=0,"",IF(AE9=0,"",(AE9/Q9)))</f>
        <v>0.33333333333333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</v>
      </c>
      <c r="AO9" s="98">
        <f>IF(Q9=0,"",IF(AN9=0,"",(AN9/Q9)))</f>
        <v>0.16666666666667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0.16666666666667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0.16666666666667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0.16666666666667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0</v>
      </c>
      <c r="B12" s="39"/>
      <c r="C12" s="39"/>
      <c r="D12" s="39"/>
      <c r="E12" s="39"/>
      <c r="F12" s="39"/>
      <c r="G12" s="39"/>
      <c r="H12" s="40" t="s">
        <v>248</v>
      </c>
      <c r="I12" s="40"/>
      <c r="J12" s="40"/>
      <c r="K12" s="179">
        <f>SUM(K6:K11)</f>
        <v>130000</v>
      </c>
      <c r="L12" s="41">
        <f>SUM(L6:L11)</f>
        <v>106</v>
      </c>
      <c r="M12" s="41">
        <f>SUM(M6:M11)</f>
        <v>76</v>
      </c>
      <c r="N12" s="41">
        <f>SUM(N6:N11)</f>
        <v>23</v>
      </c>
      <c r="O12" s="41">
        <f>SUM(O6:O11)</f>
        <v>17</v>
      </c>
      <c r="P12" s="41">
        <f>SUM(P6:P11)</f>
        <v>0</v>
      </c>
      <c r="Q12" s="41">
        <f>SUM(Q6:Q11)</f>
        <v>17</v>
      </c>
      <c r="R12" s="42">
        <f>IFERROR(Q12/N12,"-")</f>
        <v>0.73913043478261</v>
      </c>
      <c r="S12" s="76">
        <f>SUM(S6:S11)</f>
        <v>0</v>
      </c>
      <c r="T12" s="76">
        <f>SUM(T6:T11)</f>
        <v>4</v>
      </c>
      <c r="U12" s="42">
        <f>IFERROR(S12/Q12,"-")</f>
        <v>0</v>
      </c>
      <c r="V12" s="43">
        <f>IFERROR(K12/Q12,"-")</f>
        <v>7647.0588235294</v>
      </c>
      <c r="W12" s="44">
        <f>SUM(W6:W11)</f>
        <v>0</v>
      </c>
      <c r="X12" s="42">
        <f>IFERROR(W12/Q12,"-")</f>
        <v>0</v>
      </c>
      <c r="Y12" s="179">
        <f>SUM(Y6:Y11)</f>
        <v>0</v>
      </c>
      <c r="Z12" s="179">
        <f>IFERROR(Y12/Q12,"-")</f>
        <v>0</v>
      </c>
      <c r="AA12" s="179" t="str">
        <f>IFERROR(Y12/W12,"-")</f>
        <v>-</v>
      </c>
      <c r="AB12" s="179">
        <f>Y12-K12</f>
        <v>-130000</v>
      </c>
      <c r="AC12" s="45">
        <f>Y12/K12</f>
        <v>0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249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 t="str">
        <f>AC6</f>
        <v>0</v>
      </c>
      <c r="B6" s="184" t="s">
        <v>250</v>
      </c>
      <c r="C6" s="184" t="s">
        <v>58</v>
      </c>
      <c r="D6" s="184"/>
      <c r="E6" s="184"/>
      <c r="F6" s="184"/>
      <c r="G6" s="184" t="s">
        <v>251</v>
      </c>
      <c r="H6" s="87" t="s">
        <v>252</v>
      </c>
      <c r="I6" s="87"/>
      <c r="J6" s="87"/>
      <c r="K6" s="176">
        <v>0</v>
      </c>
      <c r="L6" s="79">
        <v>2</v>
      </c>
      <c r="M6" s="79">
        <v>2</v>
      </c>
      <c r="N6" s="79">
        <v>2</v>
      </c>
      <c r="O6" s="88">
        <v>0</v>
      </c>
      <c r="P6" s="89">
        <v>0</v>
      </c>
      <c r="Q6" s="90">
        <f>O6+P6</f>
        <v>0</v>
      </c>
      <c r="R6" s="80">
        <f>IFERROR(Q6/N6,"-")</f>
        <v>0</v>
      </c>
      <c r="S6" s="79">
        <v>0</v>
      </c>
      <c r="T6" s="79">
        <v>0</v>
      </c>
      <c r="U6" s="80" t="str">
        <f>IFERROR(T6/(Q6),"-")</f>
        <v>-</v>
      </c>
      <c r="V6" s="81" t="str">
        <f>IFERROR(K6/SUM(Q6:Q6),"-")</f>
        <v>-</v>
      </c>
      <c r="W6" s="82">
        <v>0</v>
      </c>
      <c r="X6" s="80" t="str">
        <f>IF(Q6=0,"-",W6/Q6)</f>
        <v>-</v>
      </c>
      <c r="Y6" s="181">
        <v>0</v>
      </c>
      <c r="Z6" s="182" t="str">
        <f>IFERROR(Y6/Q6,"-")</f>
        <v>-</v>
      </c>
      <c r="AA6" s="182" t="str">
        <f>IFERROR(Y6/W6,"-")</f>
        <v>-</v>
      </c>
      <c r="AB6" s="176">
        <f>SUM(Y6:Y6)-SUM(K6:K6)</f>
        <v>0</v>
      </c>
      <c r="AC6" s="83" t="str">
        <f>SUM(Y6:Y6)/SUM(K6:K6)</f>
        <v>0</v>
      </c>
      <c r="AD6" s="77"/>
      <c r="AE6" s="91"/>
      <c r="AF6" s="92" t="str">
        <f>IF(Q6=0,"",IF(AE6=0,"",(AE6/Q6)))</f>
        <v/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 t="str">
        <f>IF(Q6=0,"",IF(AN6=0,"",(AN6/Q6)))</f>
        <v/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 t="str">
        <f>IF(Q6=0,"",IF(AW6=0,"",(AW6/Q6)))</f>
        <v/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 t="str">
        <f>IF(Q6=0,"",IF(BF6=0,"",(BF6/Q6)))</f>
        <v/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 t="str">
        <f>IF(Q6=0,"",IF(BO6=0,"",(BO6/Q6)))</f>
        <v/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 t="str">
        <f>IF(Q6=0,"",IF(BX6=0,"",(BX6/Q6)))</f>
        <v/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 t="str">
        <f>IF(Q6=0,"",IF(CG6=0,"",(CG6/Q6)))</f>
        <v/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>
        <f>AC7</f>
        <v>0.25</v>
      </c>
      <c r="B7" s="184" t="s">
        <v>253</v>
      </c>
      <c r="C7" s="184" t="s">
        <v>58</v>
      </c>
      <c r="D7" s="184"/>
      <c r="E7" s="184"/>
      <c r="F7" s="184"/>
      <c r="G7" s="184" t="s">
        <v>251</v>
      </c>
      <c r="H7" s="87" t="s">
        <v>254</v>
      </c>
      <c r="I7" s="87"/>
      <c r="J7" s="87" t="s">
        <v>255</v>
      </c>
      <c r="K7" s="176">
        <v>40000</v>
      </c>
      <c r="L7" s="79">
        <v>13</v>
      </c>
      <c r="M7" s="79">
        <v>0</v>
      </c>
      <c r="N7" s="79">
        <v>209</v>
      </c>
      <c r="O7" s="88">
        <v>6</v>
      </c>
      <c r="P7" s="89">
        <v>0</v>
      </c>
      <c r="Q7" s="90">
        <f>O7+P7</f>
        <v>6</v>
      </c>
      <c r="R7" s="80">
        <f>IFERROR(Q7/N7,"-")</f>
        <v>0.028708133971292</v>
      </c>
      <c r="S7" s="79">
        <v>0</v>
      </c>
      <c r="T7" s="79">
        <v>3</v>
      </c>
      <c r="U7" s="80">
        <f>IFERROR(T7/(Q7),"-")</f>
        <v>0.5</v>
      </c>
      <c r="V7" s="81">
        <f>IFERROR(K7/SUM(Q7:Q11),"-")</f>
        <v>4000</v>
      </c>
      <c r="W7" s="82">
        <v>1</v>
      </c>
      <c r="X7" s="80">
        <f>IF(Q7=0,"-",W7/Q7)</f>
        <v>0.16666666666667</v>
      </c>
      <c r="Y7" s="181">
        <v>10000</v>
      </c>
      <c r="Z7" s="182">
        <f>IFERROR(Y7/Q7,"-")</f>
        <v>1666.6666666667</v>
      </c>
      <c r="AA7" s="182">
        <f>IFERROR(Y7/W7,"-")</f>
        <v>10000</v>
      </c>
      <c r="AB7" s="176">
        <f>SUM(Y7:Y11)-SUM(K7:K11)</f>
        <v>-30000</v>
      </c>
      <c r="AC7" s="83">
        <f>SUM(Y7:Y11)/SUM(K7:K11)</f>
        <v>0.25</v>
      </c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0.16666666666667</v>
      </c>
      <c r="AP7" s="97">
        <v>1</v>
      </c>
      <c r="AQ7" s="99">
        <f>IFERROR(AP7/AN7,"-")</f>
        <v>1</v>
      </c>
      <c r="AR7" s="100">
        <v>10000</v>
      </c>
      <c r="AS7" s="101">
        <f>IFERROR(AR7/AN7,"-")</f>
        <v>10000</v>
      </c>
      <c r="AT7" s="102"/>
      <c r="AU7" s="102"/>
      <c r="AV7" s="102">
        <v>1</v>
      </c>
      <c r="AW7" s="103">
        <v>1</v>
      </c>
      <c r="AX7" s="104">
        <f>IF(Q7=0,"",IF(AW7=0,"",(AW7/Q7)))</f>
        <v>0.16666666666667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4</v>
      </c>
      <c r="BG7" s="110">
        <f>IF(Q7=0,"",IF(BF7=0,"",(BF7/Q7)))</f>
        <v>0.66666666666667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10000</v>
      </c>
      <c r="CR7" s="138">
        <v>10000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256</v>
      </c>
      <c r="C8" s="184" t="s">
        <v>58</v>
      </c>
      <c r="D8" s="184"/>
      <c r="E8" s="184"/>
      <c r="F8" s="184"/>
      <c r="G8" s="184" t="s">
        <v>251</v>
      </c>
      <c r="H8" s="87"/>
      <c r="I8" s="87"/>
      <c r="J8" s="87"/>
      <c r="K8" s="176"/>
      <c r="L8" s="79">
        <v>0</v>
      </c>
      <c r="M8" s="79">
        <v>0</v>
      </c>
      <c r="N8" s="79">
        <v>64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/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/>
      <c r="AC8" s="83"/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257</v>
      </c>
      <c r="C9" s="184" t="s">
        <v>58</v>
      </c>
      <c r="D9" s="184"/>
      <c r="E9" s="184"/>
      <c r="F9" s="184"/>
      <c r="G9" s="184" t="s">
        <v>251</v>
      </c>
      <c r="H9" s="87"/>
      <c r="I9" s="87"/>
      <c r="J9" s="87"/>
      <c r="K9" s="176"/>
      <c r="L9" s="79">
        <v>3</v>
      </c>
      <c r="M9" s="79">
        <v>0</v>
      </c>
      <c r="N9" s="79">
        <v>93</v>
      </c>
      <c r="O9" s="88">
        <v>1</v>
      </c>
      <c r="P9" s="89">
        <v>0</v>
      </c>
      <c r="Q9" s="90">
        <f>O9+P9</f>
        <v>1</v>
      </c>
      <c r="R9" s="80">
        <f>IFERROR(Q9/N9,"-")</f>
        <v>0.010752688172043</v>
      </c>
      <c r="S9" s="79">
        <v>1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>
        <v>1</v>
      </c>
      <c r="CH9" s="131">
        <f>IF(Q9=0,"",IF(CG9=0,"",(CG9/Q9)))</f>
        <v>1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258</v>
      </c>
      <c r="C10" s="184" t="s">
        <v>58</v>
      </c>
      <c r="D10" s="184"/>
      <c r="E10" s="184"/>
      <c r="F10" s="184"/>
      <c r="G10" s="184" t="s">
        <v>251</v>
      </c>
      <c r="H10" s="87"/>
      <c r="I10" s="87"/>
      <c r="J10" s="87"/>
      <c r="K10" s="176"/>
      <c r="L10" s="79">
        <v>0</v>
      </c>
      <c r="M10" s="79">
        <v>0</v>
      </c>
      <c r="N10" s="79">
        <v>73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/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/>
      <c r="AC10" s="83"/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259</v>
      </c>
      <c r="C11" s="184" t="s">
        <v>58</v>
      </c>
      <c r="D11" s="184"/>
      <c r="E11" s="184"/>
      <c r="F11" s="184"/>
      <c r="G11" s="184" t="s">
        <v>251</v>
      </c>
      <c r="H11" s="87"/>
      <c r="I11" s="87"/>
      <c r="J11" s="87"/>
      <c r="K11" s="176"/>
      <c r="L11" s="79">
        <v>10</v>
      </c>
      <c r="M11" s="79">
        <v>0</v>
      </c>
      <c r="N11" s="79">
        <v>293</v>
      </c>
      <c r="O11" s="88">
        <v>3</v>
      </c>
      <c r="P11" s="89">
        <v>0</v>
      </c>
      <c r="Q11" s="90">
        <f>O11+P11</f>
        <v>3</v>
      </c>
      <c r="R11" s="80">
        <f>IFERROR(Q11/N11,"-")</f>
        <v>0.010238907849829</v>
      </c>
      <c r="S11" s="79">
        <v>0</v>
      </c>
      <c r="T11" s="79">
        <v>1</v>
      </c>
      <c r="U11" s="80">
        <f>IFERROR(T11/(Q11),"-")</f>
        <v>0.33333333333333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3</v>
      </c>
      <c r="BG11" s="110">
        <f>IF(Q11=0,"",IF(BF11=0,"",(BF11/Q11)))</f>
        <v>1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0.58</v>
      </c>
      <c r="B12" s="184" t="s">
        <v>260</v>
      </c>
      <c r="C12" s="184" t="s">
        <v>58</v>
      </c>
      <c r="D12" s="184"/>
      <c r="E12" s="184"/>
      <c r="F12" s="184"/>
      <c r="G12" s="184" t="s">
        <v>251</v>
      </c>
      <c r="H12" s="87" t="s">
        <v>261</v>
      </c>
      <c r="I12" s="87"/>
      <c r="J12" s="87" t="s">
        <v>262</v>
      </c>
      <c r="K12" s="176">
        <v>100000</v>
      </c>
      <c r="L12" s="79">
        <v>23</v>
      </c>
      <c r="M12" s="79">
        <v>0</v>
      </c>
      <c r="N12" s="79">
        <v>219</v>
      </c>
      <c r="O12" s="88">
        <v>14</v>
      </c>
      <c r="P12" s="89">
        <v>0</v>
      </c>
      <c r="Q12" s="90">
        <f>O12+P12</f>
        <v>14</v>
      </c>
      <c r="R12" s="80">
        <f>IFERROR(Q12/N12,"-")</f>
        <v>0.063926940639269</v>
      </c>
      <c r="S12" s="79">
        <v>1</v>
      </c>
      <c r="T12" s="79">
        <v>8</v>
      </c>
      <c r="U12" s="80">
        <f>IFERROR(T12/(Q12),"-")</f>
        <v>0.57142857142857</v>
      </c>
      <c r="V12" s="81">
        <f>IFERROR(K12/SUM(Q12:Q12),"-")</f>
        <v>7142.8571428571</v>
      </c>
      <c r="W12" s="82">
        <v>3</v>
      </c>
      <c r="X12" s="80">
        <f>IF(Q12=0,"-",W12/Q12)</f>
        <v>0.21428571428571</v>
      </c>
      <c r="Y12" s="181">
        <v>58000</v>
      </c>
      <c r="Z12" s="182">
        <f>IFERROR(Y12/Q12,"-")</f>
        <v>4142.8571428571</v>
      </c>
      <c r="AA12" s="182">
        <f>IFERROR(Y12/W12,"-")</f>
        <v>19333.333333333</v>
      </c>
      <c r="AB12" s="176">
        <f>SUM(Y12:Y12)-SUM(K12:K12)</f>
        <v>-42000</v>
      </c>
      <c r="AC12" s="83">
        <f>SUM(Y12:Y12)/SUM(K12:K12)</f>
        <v>0.58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3</v>
      </c>
      <c r="BG12" s="110">
        <f>IF(Q12=0,"",IF(BF12=0,"",(BF12/Q12)))</f>
        <v>0.21428571428571</v>
      </c>
      <c r="BH12" s="109">
        <v>1</v>
      </c>
      <c r="BI12" s="111">
        <f>IFERROR(BH12/BF12,"-")</f>
        <v>0.33333333333333</v>
      </c>
      <c r="BJ12" s="112">
        <v>5000</v>
      </c>
      <c r="BK12" s="113">
        <f>IFERROR(BJ12/BF12,"-")</f>
        <v>1666.6666666667</v>
      </c>
      <c r="BL12" s="114">
        <v>1</v>
      </c>
      <c r="BM12" s="114"/>
      <c r="BN12" s="114"/>
      <c r="BO12" s="116">
        <v>5</v>
      </c>
      <c r="BP12" s="117">
        <f>IF(Q12=0,"",IF(BO12=0,"",(BO12/Q12)))</f>
        <v>0.35714285714286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5</v>
      </c>
      <c r="BY12" s="124">
        <f>IF(Q12=0,"",IF(BX12=0,"",(BX12/Q12)))</f>
        <v>0.35714285714286</v>
      </c>
      <c r="BZ12" s="125">
        <v>2</v>
      </c>
      <c r="CA12" s="126">
        <f>IFERROR(BZ12/BX12,"-")</f>
        <v>0.4</v>
      </c>
      <c r="CB12" s="127">
        <v>53000</v>
      </c>
      <c r="CC12" s="128">
        <f>IFERROR(CB12/BX12,"-")</f>
        <v>10600</v>
      </c>
      <c r="CD12" s="129">
        <v>1</v>
      </c>
      <c r="CE12" s="129"/>
      <c r="CF12" s="129">
        <v>1</v>
      </c>
      <c r="CG12" s="130">
        <v>1</v>
      </c>
      <c r="CH12" s="131">
        <f>IF(Q12=0,"",IF(CG12=0,"",(CG12/Q12)))</f>
        <v>0.071428571428571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3</v>
      </c>
      <c r="CQ12" s="138">
        <v>58000</v>
      </c>
      <c r="CR12" s="138">
        <v>50000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30"/>
      <c r="B13" s="84"/>
      <c r="C13" s="84"/>
      <c r="D13" s="85"/>
      <c r="E13" s="85"/>
      <c r="F13" s="85"/>
      <c r="G13" s="86"/>
      <c r="H13" s="87"/>
      <c r="I13" s="87"/>
      <c r="J13" s="87"/>
      <c r="K13" s="177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3"/>
      <c r="Z13" s="183"/>
      <c r="AA13" s="183"/>
      <c r="AB13" s="183"/>
      <c r="AC13" s="33"/>
      <c r="AD13" s="57"/>
      <c r="AE13" s="61"/>
      <c r="AF13" s="62"/>
      <c r="AG13" s="61"/>
      <c r="AH13" s="65"/>
      <c r="AI13" s="66"/>
      <c r="AJ13" s="67"/>
      <c r="AK13" s="68"/>
      <c r="AL13" s="68"/>
      <c r="AM13" s="68"/>
      <c r="AN13" s="61"/>
      <c r="AO13" s="62"/>
      <c r="AP13" s="61"/>
      <c r="AQ13" s="65"/>
      <c r="AR13" s="66"/>
      <c r="AS13" s="67"/>
      <c r="AT13" s="68"/>
      <c r="AU13" s="68"/>
      <c r="AV13" s="68"/>
      <c r="AW13" s="61"/>
      <c r="AX13" s="62"/>
      <c r="AY13" s="61"/>
      <c r="AZ13" s="65"/>
      <c r="BA13" s="66"/>
      <c r="BB13" s="67"/>
      <c r="BC13" s="68"/>
      <c r="BD13" s="68"/>
      <c r="BE13" s="68"/>
      <c r="BF13" s="61"/>
      <c r="BG13" s="62"/>
      <c r="BH13" s="61"/>
      <c r="BI13" s="65"/>
      <c r="BJ13" s="66"/>
      <c r="BK13" s="67"/>
      <c r="BL13" s="68"/>
      <c r="BM13" s="68"/>
      <c r="BN13" s="68"/>
      <c r="BO13" s="63"/>
      <c r="BP13" s="64"/>
      <c r="BQ13" s="61"/>
      <c r="BR13" s="65"/>
      <c r="BS13" s="66"/>
      <c r="BT13" s="67"/>
      <c r="BU13" s="68"/>
      <c r="BV13" s="68"/>
      <c r="BW13" s="68"/>
      <c r="BX13" s="63"/>
      <c r="BY13" s="64"/>
      <c r="BZ13" s="61"/>
      <c r="CA13" s="65"/>
      <c r="CB13" s="66"/>
      <c r="CC13" s="67"/>
      <c r="CD13" s="68"/>
      <c r="CE13" s="68"/>
      <c r="CF13" s="68"/>
      <c r="CG13" s="63"/>
      <c r="CH13" s="64"/>
      <c r="CI13" s="61"/>
      <c r="CJ13" s="65"/>
      <c r="CK13" s="66"/>
      <c r="CL13" s="67"/>
      <c r="CM13" s="68"/>
      <c r="CN13" s="68"/>
      <c r="CO13" s="68"/>
      <c r="CP13" s="69"/>
      <c r="CQ13" s="66"/>
      <c r="CR13" s="66"/>
      <c r="CS13" s="66"/>
      <c r="CT13" s="70"/>
    </row>
    <row r="14" spans="1:99">
      <c r="A14" s="30"/>
      <c r="B14" s="37"/>
      <c r="C14" s="37"/>
      <c r="D14" s="21"/>
      <c r="E14" s="21"/>
      <c r="F14" s="21"/>
      <c r="G14" s="22"/>
      <c r="H14" s="36"/>
      <c r="I14" s="36"/>
      <c r="J14" s="73"/>
      <c r="K14" s="178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3"/>
      <c r="Z14" s="183"/>
      <c r="AA14" s="183"/>
      <c r="AB14" s="183"/>
      <c r="AC14" s="33"/>
      <c r="AD14" s="59"/>
      <c r="AE14" s="61"/>
      <c r="AF14" s="62"/>
      <c r="AG14" s="61"/>
      <c r="AH14" s="65"/>
      <c r="AI14" s="66"/>
      <c r="AJ14" s="67"/>
      <c r="AK14" s="68"/>
      <c r="AL14" s="68"/>
      <c r="AM14" s="68"/>
      <c r="AN14" s="61"/>
      <c r="AO14" s="62"/>
      <c r="AP14" s="61"/>
      <c r="AQ14" s="65"/>
      <c r="AR14" s="66"/>
      <c r="AS14" s="67"/>
      <c r="AT14" s="68"/>
      <c r="AU14" s="68"/>
      <c r="AV14" s="68"/>
      <c r="AW14" s="61"/>
      <c r="AX14" s="62"/>
      <c r="AY14" s="61"/>
      <c r="AZ14" s="65"/>
      <c r="BA14" s="66"/>
      <c r="BB14" s="67"/>
      <c r="BC14" s="68"/>
      <c r="BD14" s="68"/>
      <c r="BE14" s="68"/>
      <c r="BF14" s="61"/>
      <c r="BG14" s="62"/>
      <c r="BH14" s="61"/>
      <c r="BI14" s="65"/>
      <c r="BJ14" s="66"/>
      <c r="BK14" s="67"/>
      <c r="BL14" s="68"/>
      <c r="BM14" s="68"/>
      <c r="BN14" s="68"/>
      <c r="BO14" s="63"/>
      <c r="BP14" s="64"/>
      <c r="BQ14" s="61"/>
      <c r="BR14" s="65"/>
      <c r="BS14" s="66"/>
      <c r="BT14" s="67"/>
      <c r="BU14" s="68"/>
      <c r="BV14" s="68"/>
      <c r="BW14" s="68"/>
      <c r="BX14" s="63"/>
      <c r="BY14" s="64"/>
      <c r="BZ14" s="61"/>
      <c r="CA14" s="65"/>
      <c r="CB14" s="66"/>
      <c r="CC14" s="67"/>
      <c r="CD14" s="68"/>
      <c r="CE14" s="68"/>
      <c r="CF14" s="68"/>
      <c r="CG14" s="63"/>
      <c r="CH14" s="64"/>
      <c r="CI14" s="61"/>
      <c r="CJ14" s="65"/>
      <c r="CK14" s="66"/>
      <c r="CL14" s="67"/>
      <c r="CM14" s="68"/>
      <c r="CN14" s="68"/>
      <c r="CO14" s="68"/>
      <c r="CP14" s="69"/>
      <c r="CQ14" s="66"/>
      <c r="CR14" s="66"/>
      <c r="CS14" s="66"/>
      <c r="CT14" s="70"/>
    </row>
    <row r="15" spans="1:99">
      <c r="A15" s="19">
        <f>AC15</f>
        <v>0.48571428571429</v>
      </c>
      <c r="B15" s="39"/>
      <c r="C15" s="39"/>
      <c r="D15" s="39"/>
      <c r="E15" s="39"/>
      <c r="F15" s="39"/>
      <c r="G15" s="39"/>
      <c r="H15" s="40" t="s">
        <v>263</v>
      </c>
      <c r="I15" s="40"/>
      <c r="J15" s="40"/>
      <c r="K15" s="179">
        <f>SUM(K6:K14)</f>
        <v>140000</v>
      </c>
      <c r="L15" s="41">
        <f>SUM(L6:L14)</f>
        <v>51</v>
      </c>
      <c r="M15" s="41">
        <f>SUM(M6:M14)</f>
        <v>2</v>
      </c>
      <c r="N15" s="41">
        <f>SUM(N6:N14)</f>
        <v>953</v>
      </c>
      <c r="O15" s="41">
        <f>SUM(O6:O14)</f>
        <v>24</v>
      </c>
      <c r="P15" s="41">
        <f>SUM(P6:P14)</f>
        <v>0</v>
      </c>
      <c r="Q15" s="41">
        <f>SUM(Q6:Q14)</f>
        <v>24</v>
      </c>
      <c r="R15" s="42">
        <f>IFERROR(Q15/N15,"-")</f>
        <v>0.025183630640084</v>
      </c>
      <c r="S15" s="76">
        <f>SUM(S6:S14)</f>
        <v>2</v>
      </c>
      <c r="T15" s="76">
        <f>SUM(T6:T14)</f>
        <v>12</v>
      </c>
      <c r="U15" s="42">
        <f>IFERROR(S15/Q15,"-")</f>
        <v>0.083333333333333</v>
      </c>
      <c r="V15" s="43">
        <f>IFERROR(K15/Q15,"-")</f>
        <v>5833.3333333333</v>
      </c>
      <c r="W15" s="44">
        <f>SUM(W6:W14)</f>
        <v>4</v>
      </c>
      <c r="X15" s="42">
        <f>IFERROR(W15/Q15,"-")</f>
        <v>0.16666666666667</v>
      </c>
      <c r="Y15" s="179">
        <f>SUM(Y6:Y14)</f>
        <v>68000</v>
      </c>
      <c r="Z15" s="179">
        <f>IFERROR(Y15/Q15,"-")</f>
        <v>2833.3333333333</v>
      </c>
      <c r="AA15" s="179">
        <f>IFERROR(Y15/W15,"-")</f>
        <v>17000</v>
      </c>
      <c r="AB15" s="179">
        <f>Y15-K15</f>
        <v>-72000</v>
      </c>
      <c r="AC15" s="45">
        <f>Y15/K15</f>
        <v>0.48571428571429</v>
      </c>
      <c r="AD15" s="58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6"/>
    <mergeCell ref="K6:K6"/>
    <mergeCell ref="V6:V6"/>
    <mergeCell ref="AB6:AB6"/>
    <mergeCell ref="AC6:AC6"/>
    <mergeCell ref="A7:A11"/>
    <mergeCell ref="K7:K11"/>
    <mergeCell ref="V7:V11"/>
    <mergeCell ref="AB7:AB11"/>
    <mergeCell ref="AC7:AC11"/>
    <mergeCell ref="A12:A12"/>
    <mergeCell ref="K12:K12"/>
    <mergeCell ref="V12:V12"/>
    <mergeCell ref="AB12:AB12"/>
    <mergeCell ref="AC12:AC1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DVD</vt:lpstr>
      <vt:lpstr>WEB純広広告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