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<sst xmlns="http://schemas.openxmlformats.org/spreadsheetml/2006/main" uniqueCount="253">
  <si>
    <t>07月</t>
  </si>
  <si>
    <t>わくドキ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</si>
  <si>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</si>
  <si>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</si>
  <si>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</si>
  <si>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</si>
  <si>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</si>
  <si>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</si>
  <si>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</si>
  <si>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</si>
  <si>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</si>
  <si>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</si>
  <si>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</si>
  <si>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</si>
  <si>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</si>
  <si>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</si>
  <si>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</si>
  <si>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</si>
  <si>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</si>
  <si>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</si>
  <si>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</si>
  <si>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</si>
  <si>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</si>
  <si>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</si>
  <si>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</si>
  <si>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</si>
  <si>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</si>
  <si>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</si>
  <si>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</si>
  <si>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</si>
  <si>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</si>
  <si>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</si>
  <si>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</si>
  <si>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</si>
  <si>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</si>
  <si>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</si>
  <si>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</si>
  <si>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</si>
  <si>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</si>
  <si>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</si>
  <si>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</si>
  <si>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</si>
  <si>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</si>
  <si>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</si>
  <si>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</si>
  <si>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</si>
  <si>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</si>
  <si>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</si>
  <si>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</si>
  <si>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</si>
  <si>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</si>
  <si>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</si>
  <si>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</si>
  <si>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</si>
  <si>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</si>
  <si>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</si>
  <si>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</si>
  <si>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np1650</t>
  </si>
  <si>
    <t>インターカラー</t>
  </si>
  <si>
    <t>記事風版</t>
  </si>
  <si>
    <t>献身交際。キュートな四十路妻。</t>
  </si>
  <si>
    <t>lp03_l</t>
  </si>
  <si>
    <t>スポニチ関東</t>
  </si>
  <si>
    <t>4C終面全5段</t>
  </si>
  <si>
    <t>7月07日(日)</t>
  </si>
  <si>
    <t>np1651</t>
  </si>
  <si>
    <t>スポニチ関西</t>
  </si>
  <si>
    <t>np1652</t>
  </si>
  <si>
    <t>スポニチ西部</t>
  </si>
  <si>
    <t>np1653</t>
  </si>
  <si>
    <t>スポニチ北海道</t>
  </si>
  <si>
    <t>np1654</t>
  </si>
  <si>
    <t>(空電共通)</t>
  </si>
  <si>
    <t>空電</t>
  </si>
  <si>
    <t>空電 (共通)</t>
  </si>
  <si>
    <t>np1655</t>
  </si>
  <si>
    <t>サンスポ関東</t>
  </si>
  <si>
    <t>7月13日(土)</t>
  </si>
  <si>
    <t>np1656</t>
  </si>
  <si>
    <t>np1657</t>
  </si>
  <si>
    <t>サンスポ関西</t>
  </si>
  <si>
    <t>全5段</t>
  </si>
  <si>
    <t>7月06日(土)</t>
  </si>
  <si>
    <t>np1658</t>
  </si>
  <si>
    <t>np1659</t>
  </si>
  <si>
    <t>Z型目線</t>
  </si>
  <si>
    <t>誘われるの嫌だ</t>
  </si>
  <si>
    <t>7月20日(土)</t>
  </si>
  <si>
    <t>np1660</t>
  </si>
  <si>
    <t>np1661</t>
  </si>
  <si>
    <t>右女３</t>
  </si>
  <si>
    <t>ニッカン関東</t>
  </si>
  <si>
    <t>1C煙突</t>
  </si>
  <si>
    <t>7月14日(日)</t>
  </si>
  <si>
    <t>np1662</t>
  </si>
  <si>
    <t>np1663</t>
  </si>
  <si>
    <t>ニッカン関西</t>
  </si>
  <si>
    <t>4C煙突</t>
  </si>
  <si>
    <t>np1664</t>
  </si>
  <si>
    <t>np1665</t>
  </si>
  <si>
    <t>79「ストイックな女性が多い○○。「やっぱりあなたが一番好き！」」</t>
  </si>
  <si>
    <t>スポーツ報知西部</t>
  </si>
  <si>
    <t>4C終面雑報 5回以上</t>
  </si>
  <si>
    <t>7/1～</t>
  </si>
  <si>
    <t>np1666</t>
  </si>
  <si>
    <t>80「女性と会話することがとても良い！」</t>
  </si>
  <si>
    <t>np1667</t>
  </si>
  <si>
    <t>81「最終兵器熟女」</t>
  </si>
  <si>
    <t>np1668</t>
  </si>
  <si>
    <t>np1669</t>
  </si>
  <si>
    <t>中京スポーツ</t>
  </si>
  <si>
    <t>np1670</t>
  </si>
  <si>
    <t>np1671</t>
  </si>
  <si>
    <t>漫画版</t>
  </si>
  <si>
    <t>利用者急増で盛り上がりを見せる高齢者恋愛サービス。</t>
  </si>
  <si>
    <t>7月27日(土)</t>
  </si>
  <si>
    <t>np1672</t>
  </si>
  <si>
    <t>np1673</t>
  </si>
  <si>
    <t>雑誌版</t>
  </si>
  <si>
    <t>出会って5分で・・・</t>
  </si>
  <si>
    <t>スポーツ報知関西</t>
  </si>
  <si>
    <t>np1674</t>
  </si>
  <si>
    <t>np1675</t>
  </si>
  <si>
    <t>黒：右女３</t>
  </si>
  <si>
    <t>半2段つかみ10段保証</t>
  </si>
  <si>
    <t>10段保証</t>
  </si>
  <si>
    <t>np1676</t>
  </si>
  <si>
    <t>np1677</t>
  </si>
  <si>
    <t>デイリースポーツ関西</t>
  </si>
  <si>
    <t>半2段つかみ20段保証</t>
  </si>
  <si>
    <t>20段保証</t>
  </si>
  <si>
    <t>np1678</t>
  </si>
  <si>
    <t>np1679</t>
  </si>
  <si>
    <t>np1680</t>
  </si>
  <si>
    <t>82「お相手するの好きなの。ヤりすぎねえさんの日常。」</t>
  </si>
  <si>
    <t>np1681</t>
  </si>
  <si>
    <t>np1682</t>
  </si>
  <si>
    <t>1～10日</t>
  </si>
  <si>
    <t>np1683</t>
  </si>
  <si>
    <t>11～20日</t>
  </si>
  <si>
    <t>np1684</t>
  </si>
  <si>
    <t>21～31日</t>
  </si>
  <si>
    <t>np1685</t>
  </si>
  <si>
    <t>np1686</t>
  </si>
  <si>
    <t>ニッカン西部</t>
  </si>
  <si>
    <t>np1687</t>
  </si>
  <si>
    <t>np1688</t>
  </si>
  <si>
    <t>np1689</t>
  </si>
  <si>
    <t>np1690</t>
  </si>
  <si>
    <t>lp01</t>
  </si>
  <si>
    <t>大スポ</t>
  </si>
  <si>
    <t>半2段つかみ10回以上</t>
  </si>
  <si>
    <t>np1691</t>
  </si>
  <si>
    <t>np1692</t>
  </si>
  <si>
    <t>np1693</t>
  </si>
  <si>
    <t>np1694</t>
  </si>
  <si>
    <t>7月26日(金)</t>
  </si>
  <si>
    <t>np1695</t>
  </si>
  <si>
    <t>np1696</t>
  </si>
  <si>
    <t>np1697</t>
  </si>
  <si>
    <t>np1698</t>
  </si>
  <si>
    <t>np1699</t>
  </si>
  <si>
    <t>np1700</t>
  </si>
  <si>
    <t>丸コメント風版</t>
  </si>
  <si>
    <t>np1701</t>
  </si>
  <si>
    <t>np1702</t>
  </si>
  <si>
    <t>7月21日(日)</t>
  </si>
  <si>
    <t>np1703</t>
  </si>
  <si>
    <t>np1704</t>
  </si>
  <si>
    <t>九スポ</t>
  </si>
  <si>
    <t>np1705</t>
  </si>
  <si>
    <t>np1706</t>
  </si>
  <si>
    <t>なんと一度も利用した事がなかった男性がいた！</t>
  </si>
  <si>
    <t>np1707</t>
  </si>
  <si>
    <t>np1708</t>
  </si>
  <si>
    <t>スポーツ報知関東</t>
  </si>
  <si>
    <t>4C終面雑報</t>
  </si>
  <si>
    <t>7月04日(木)</t>
  </si>
  <si>
    <t>np1709</t>
  </si>
  <si>
    <t>np1710</t>
  </si>
  <si>
    <t>7月09日(火)</t>
  </si>
  <si>
    <t>np1711</t>
  </si>
  <si>
    <t>np1712</t>
  </si>
  <si>
    <t>記事</t>
  </si>
  <si>
    <t>4C記事枠</t>
  </si>
  <si>
    <t>np1713</t>
  </si>
  <si>
    <t>np1714</t>
  </si>
  <si>
    <t>np1715</t>
  </si>
  <si>
    <t>np1716</t>
  </si>
  <si>
    <t>共通</t>
  </si>
  <si>
    <t>np1717</t>
  </si>
  <si>
    <t>東スポ・大スポ・九スポ・中京</t>
  </si>
  <si>
    <t>記事枠</t>
  </si>
  <si>
    <t>7月18日(木)</t>
  </si>
  <si>
    <t>np1718</t>
  </si>
  <si>
    <t>np1719</t>
  </si>
  <si>
    <t>全5段つかみ4回</t>
  </si>
  <si>
    <t>7月02日(火)</t>
  </si>
  <si>
    <t>np1720</t>
  </si>
  <si>
    <t>出会ってその場で親しくなれる</t>
  </si>
  <si>
    <t>np1721</t>
  </si>
  <si>
    <t>7月10日(水)</t>
  </si>
  <si>
    <t>np1722</t>
  </si>
  <si>
    <t>7月17日(水)</t>
  </si>
  <si>
    <t>np1723</t>
  </si>
  <si>
    <t>新聞 TOTAL</t>
  </si>
  <si>
    <t>●雑誌 広告</t>
  </si>
  <si>
    <t>zw153</t>
  </si>
  <si>
    <t>日本ジャーナル出版</t>
  </si>
  <si>
    <t>週刊実話</t>
  </si>
  <si>
    <t>4C2P</t>
  </si>
  <si>
    <t>zw154</t>
  </si>
  <si>
    <t>zw155</t>
  </si>
  <si>
    <t>ぶんか社</t>
  </si>
  <si>
    <t>新50代</t>
  </si>
  <si>
    <t>EX MAX</t>
  </si>
  <si>
    <t>表4</t>
  </si>
  <si>
    <t>zw156</t>
  </si>
  <si>
    <t>zw157</t>
  </si>
  <si>
    <t>徳間書店</t>
  </si>
  <si>
    <t>求む！５０歳以上の女性と…</t>
  </si>
  <si>
    <t>アサヒ芸能</t>
  </si>
  <si>
    <t>4C1P</t>
  </si>
  <si>
    <t>7月16日(火)</t>
  </si>
  <si>
    <t>zw158</t>
  </si>
  <si>
    <t>ac082</t>
  </si>
  <si>
    <t>アドライヴ</t>
  </si>
  <si>
    <t>大洋図書</t>
  </si>
  <si>
    <t>2P_対談風_わくドキ</t>
  </si>
  <si>
    <t>lp03_f</t>
  </si>
  <si>
    <t>実話ナックルズGOLD</t>
  </si>
  <si>
    <t>ac083</t>
  </si>
  <si>
    <t>ac084</t>
  </si>
  <si>
    <t>2Pスポーツ新聞_v01_わくドキ(黒ギャル)</t>
  </si>
  <si>
    <t>臨増ナックルズDX</t>
  </si>
  <si>
    <t>ac085</t>
  </si>
  <si>
    <t>雑誌 TOTAL</t>
  </si>
  <si>
    <t>●DVD 広告</t>
  </si>
  <si>
    <t>pw089</t>
  </si>
  <si>
    <t>インフォメディア</t>
  </si>
  <si>
    <t>DVD漫画けんじ</t>
  </si>
  <si>
    <t>A5、日版PB、540円、8万部</t>
  </si>
  <si>
    <t>lp07</t>
  </si>
  <si>
    <t>ナマで欲しくて…敏感すぎる五十路六十路妻</t>
  </si>
  <si>
    <t>DVD対向4C1P</t>
  </si>
  <si>
    <t>7月03日(水)</t>
  </si>
  <si>
    <t>pw090</t>
  </si>
  <si>
    <t>pw091</t>
  </si>
  <si>
    <t>A4、書店売、2000円</t>
  </si>
  <si>
    <t>素人完全顔出し!中出し個人撮影</t>
  </si>
  <si>
    <t>DVD袋表1C+コンテンツ枠</t>
  </si>
  <si>
    <t>pw092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</si>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</sst>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1.1514285714286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45</v>
      </c>
      <c r="M6" s="79">
        <v>0</v>
      </c>
      <c r="N6" s="79">
        <v>115</v>
      </c>
      <c r="O6" s="88">
        <v>16</v>
      </c>
      <c r="P6" s="89">
        <v>0</v>
      </c>
      <c r="Q6" s="90">
        <f>O6+P6</f>
        <v>16</v>
      </c>
      <c r="R6" s="80">
        <f>IFERROR(Q6/N6,"-")</f>
        <v>0.13913043478261</v>
      </c>
      <c r="S6" s="79">
        <v>1</v>
      </c>
      <c r="T6" s="79">
        <v>7</v>
      </c>
      <c r="U6" s="80">
        <f>IFERROR(T6/(Q6),"-")</f>
        <v>0.4375</v>
      </c>
      <c r="V6" s="81">
        <f>IFERROR(K6/SUM(Q6:Q10),"-")</f>
        <v>8641.975308642</v>
      </c>
      <c r="W6" s="82">
        <v>3</v>
      </c>
      <c r="X6" s="80">
        <f>IF(Q6=0,"-",W6/Q6)</f>
        <v>0.1875</v>
      </c>
      <c r="Y6" s="181">
        <v>80000</v>
      </c>
      <c r="Z6" s="182">
        <f>IFERROR(Y6/Q6,"-")</f>
        <v>5000</v>
      </c>
      <c r="AA6" s="182">
        <f>IFERROR(Y6/W6,"-")</f>
        <v>26666.666666667</v>
      </c>
      <c r="AB6" s="176">
        <f>SUM(Y6:Y10)-SUM(K6:K10)</f>
        <v>106000</v>
      </c>
      <c r="AC6" s="83">
        <f>SUM(Y6:Y10)/SUM(K6:K10)</f>
        <v>1.1514285714286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0.0625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0.0625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6</v>
      </c>
      <c r="BG6" s="110">
        <f>IF(Q6=0,"",IF(BF6=0,"",(BF6/Q6)))</f>
        <v>0.375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7</v>
      </c>
      <c r="BP6" s="117">
        <f>IF(Q6=0,"",IF(BO6=0,"",(BO6/Q6)))</f>
        <v>0.4375</v>
      </c>
      <c r="BQ6" s="118">
        <v>3</v>
      </c>
      <c r="BR6" s="119">
        <f>IFERROR(BQ6/BO6,"-")</f>
        <v>0.42857142857143</v>
      </c>
      <c r="BS6" s="120">
        <v>161000</v>
      </c>
      <c r="BT6" s="121">
        <f>IFERROR(BS6/BO6,"-")</f>
        <v>23000</v>
      </c>
      <c r="BU6" s="122"/>
      <c r="BV6" s="122">
        <v>2</v>
      </c>
      <c r="BW6" s="122">
        <v>1</v>
      </c>
      <c r="BX6" s="123">
        <v>1</v>
      </c>
      <c r="BY6" s="124">
        <f>IF(Q6=0,"",IF(BX6=0,"",(BX6/Q6)))</f>
        <v>0.0625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80000</v>
      </c>
      <c r="CR6" s="138">
        <v>136000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9</v>
      </c>
      <c r="M7" s="79">
        <v>0</v>
      </c>
      <c r="N7" s="79">
        <v>44</v>
      </c>
      <c r="O7" s="88">
        <v>4</v>
      </c>
      <c r="P7" s="89">
        <v>0</v>
      </c>
      <c r="Q7" s="90">
        <f>O7+P7</f>
        <v>4</v>
      </c>
      <c r="R7" s="80">
        <f>IFERROR(Q7/N7,"-")</f>
        <v>0.090909090909091</v>
      </c>
      <c r="S7" s="79">
        <v>0</v>
      </c>
      <c r="T7" s="79">
        <v>1</v>
      </c>
      <c r="U7" s="80">
        <f>IFERROR(T7/(Q7),"-")</f>
        <v>0.25</v>
      </c>
      <c r="V7" s="81"/>
      <c r="W7" s="82">
        <v>1</v>
      </c>
      <c r="X7" s="80">
        <f>IF(Q7=0,"-",W7/Q7)</f>
        <v>0.25</v>
      </c>
      <c r="Y7" s="181">
        <v>14000</v>
      </c>
      <c r="Z7" s="182">
        <f>IFERROR(Y7/Q7,"-")</f>
        <v>3500</v>
      </c>
      <c r="AA7" s="182">
        <f>IFERROR(Y7/W7,"-")</f>
        <v>14000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0.5</v>
      </c>
      <c r="BQ7" s="118">
        <v>1</v>
      </c>
      <c r="BR7" s="119">
        <f>IFERROR(BQ7/BO7,"-")</f>
        <v>0.5</v>
      </c>
      <c r="BS7" s="120">
        <v>14000</v>
      </c>
      <c r="BT7" s="121">
        <f>IFERROR(BS7/BO7,"-")</f>
        <v>7000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14000</v>
      </c>
      <c r="CR7" s="138">
        <v>14000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15</v>
      </c>
      <c r="M8" s="79">
        <v>0</v>
      </c>
      <c r="N8" s="79">
        <v>42</v>
      </c>
      <c r="O8" s="88">
        <v>7</v>
      </c>
      <c r="P8" s="89">
        <v>0</v>
      </c>
      <c r="Q8" s="90">
        <f>O8+P8</f>
        <v>7</v>
      </c>
      <c r="R8" s="80">
        <f>IFERROR(Q8/N8,"-")</f>
        <v>0.16666666666667</v>
      </c>
      <c r="S8" s="79">
        <v>1</v>
      </c>
      <c r="T8" s="79">
        <v>3</v>
      </c>
      <c r="U8" s="80">
        <f>IFERROR(T8/(Q8),"-")</f>
        <v>0.42857142857143</v>
      </c>
      <c r="V8" s="81"/>
      <c r="W8" s="82">
        <v>2</v>
      </c>
      <c r="X8" s="80">
        <f>IF(Q8=0,"-",W8/Q8)</f>
        <v>0.28571428571429</v>
      </c>
      <c r="Y8" s="181">
        <v>45000</v>
      </c>
      <c r="Z8" s="182">
        <f>IFERROR(Y8/Q8,"-")</f>
        <v>6428.5714285714</v>
      </c>
      <c r="AA8" s="182">
        <f>IFERROR(Y8/W8,"-")</f>
        <v>22500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0.14285714285714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0.28571428571429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0.42857142857143</v>
      </c>
      <c r="BQ8" s="118">
        <v>1</v>
      </c>
      <c r="BR8" s="119">
        <f>IFERROR(BQ8/BO8,"-")</f>
        <v>0.33333333333333</v>
      </c>
      <c r="BS8" s="120">
        <v>25000</v>
      </c>
      <c r="BT8" s="121">
        <f>IFERROR(BS8/BO8,"-")</f>
        <v>8333.3333333333</v>
      </c>
      <c r="BU8" s="122"/>
      <c r="BV8" s="122"/>
      <c r="BW8" s="122">
        <v>1</v>
      </c>
      <c r="BX8" s="123">
        <v>1</v>
      </c>
      <c r="BY8" s="124">
        <f>IF(Q8=0,"",IF(BX8=0,"",(BX8/Q8)))</f>
        <v>0.14285714285714</v>
      </c>
      <c r="BZ8" s="125">
        <v>1</v>
      </c>
      <c r="CA8" s="126">
        <f>IFERROR(BZ8/BX8,"-")</f>
        <v>1</v>
      </c>
      <c r="CB8" s="127">
        <v>90000</v>
      </c>
      <c r="CC8" s="128">
        <f>IFERROR(CB8/BX8,"-")</f>
        <v>90000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45000</v>
      </c>
      <c r="CR8" s="138">
        <v>90000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5</v>
      </c>
      <c r="M9" s="79">
        <v>0</v>
      </c>
      <c r="N9" s="79">
        <v>54</v>
      </c>
      <c r="O9" s="88">
        <v>4</v>
      </c>
      <c r="P9" s="89">
        <v>0</v>
      </c>
      <c r="Q9" s="90">
        <f>O9+P9</f>
        <v>4</v>
      </c>
      <c r="R9" s="80">
        <f>IFERROR(Q9/N9,"-")</f>
        <v>0.074074074074074</v>
      </c>
      <c r="S9" s="79">
        <v>1</v>
      </c>
      <c r="T9" s="79">
        <v>1</v>
      </c>
      <c r="U9" s="80">
        <f>IFERROR(T9/(Q9),"-")</f>
        <v>0.25</v>
      </c>
      <c r="V9" s="81"/>
      <c r="W9" s="82">
        <v>1</v>
      </c>
      <c r="X9" s="80">
        <f>IF(Q9=0,"-",W9/Q9)</f>
        <v>0.25</v>
      </c>
      <c r="Y9" s="181">
        <v>5000</v>
      </c>
      <c r="Z9" s="182">
        <f>IFERROR(Y9/Q9,"-")</f>
        <v>1250</v>
      </c>
      <c r="AA9" s="182">
        <f>IFERROR(Y9/W9,"-")</f>
        <v>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0.75</v>
      </c>
      <c r="BQ9" s="118">
        <v>1</v>
      </c>
      <c r="BR9" s="119">
        <f>IFERROR(BQ9/BO9,"-")</f>
        <v>0.33333333333333</v>
      </c>
      <c r="BS9" s="120">
        <v>5000</v>
      </c>
      <c r="BT9" s="121">
        <f>IFERROR(BS9/BO9,"-")</f>
        <v>1666.6666666667</v>
      </c>
      <c r="BU9" s="122">
        <v>1</v>
      </c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5000</v>
      </c>
      <c r="CR9" s="138">
        <v>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176</v>
      </c>
      <c r="M10" s="79">
        <v>138</v>
      </c>
      <c r="N10" s="79">
        <v>50</v>
      </c>
      <c r="O10" s="88">
        <v>50</v>
      </c>
      <c r="P10" s="89">
        <v>0</v>
      </c>
      <c r="Q10" s="90">
        <f>O10+P10</f>
        <v>50</v>
      </c>
      <c r="R10" s="80">
        <f>IFERROR(Q10/N10,"-")</f>
        <v>1</v>
      </c>
      <c r="S10" s="79">
        <v>3</v>
      </c>
      <c r="T10" s="79">
        <v>14</v>
      </c>
      <c r="U10" s="80">
        <f>IFERROR(T10/(Q10),"-")</f>
        <v>0.28</v>
      </c>
      <c r="V10" s="81"/>
      <c r="W10" s="82">
        <v>11</v>
      </c>
      <c r="X10" s="80">
        <f>IF(Q10=0,"-",W10/Q10)</f>
        <v>0.22</v>
      </c>
      <c r="Y10" s="181">
        <v>662000</v>
      </c>
      <c r="Z10" s="182">
        <f>IFERROR(Y10/Q10,"-")</f>
        <v>13240</v>
      </c>
      <c r="AA10" s="182">
        <f>IFERROR(Y10/W10,"-")</f>
        <v>60181.818181818</v>
      </c>
      <c r="AB10" s="176"/>
      <c r="AC10" s="83"/>
      <c r="AD10" s="77"/>
      <c r="AE10" s="91">
        <v>3</v>
      </c>
      <c r="AF10" s="92">
        <f>IF(Q10=0,"",IF(AE10=0,"",(AE10/Q10)))</f>
        <v>0.06</v>
      </c>
      <c r="AG10" s="91">
        <v>1</v>
      </c>
      <c r="AH10" s="93">
        <f>IFERROR(AG10/AE10,"-")</f>
        <v>0.33333333333333</v>
      </c>
      <c r="AI10" s="94">
        <v>31000</v>
      </c>
      <c r="AJ10" s="95">
        <f>IFERROR(AI10/AE10,"-")</f>
        <v>10333.333333333</v>
      </c>
      <c r="AK10" s="96"/>
      <c r="AL10" s="96"/>
      <c r="AM10" s="96">
        <v>1</v>
      </c>
      <c r="AN10" s="97">
        <v>3</v>
      </c>
      <c r="AO10" s="98">
        <f>IF(Q10=0,"",IF(AN10=0,"",(AN10/Q10)))</f>
        <v>0.06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2</v>
      </c>
      <c r="AX10" s="104">
        <f>IF(Q10=0,"",IF(AW10=0,"",(AW10/Q10)))</f>
        <v>0.04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15</v>
      </c>
      <c r="BG10" s="110">
        <f>IF(Q10=0,"",IF(BF10=0,"",(BF10/Q10)))</f>
        <v>0.3</v>
      </c>
      <c r="BH10" s="109">
        <v>2</v>
      </c>
      <c r="BI10" s="111">
        <f>IFERROR(BH10/BF10,"-")</f>
        <v>0.13333333333333</v>
      </c>
      <c r="BJ10" s="112">
        <v>113000</v>
      </c>
      <c r="BK10" s="113">
        <f>IFERROR(BJ10/BF10,"-")</f>
        <v>7533.3333333333</v>
      </c>
      <c r="BL10" s="114">
        <v>1</v>
      </c>
      <c r="BM10" s="114"/>
      <c r="BN10" s="114">
        <v>1</v>
      </c>
      <c r="BO10" s="116">
        <v>13</v>
      </c>
      <c r="BP10" s="117">
        <f>IF(Q10=0,"",IF(BO10=0,"",(BO10/Q10)))</f>
        <v>0.26</v>
      </c>
      <c r="BQ10" s="118">
        <v>2</v>
      </c>
      <c r="BR10" s="119">
        <f>IFERROR(BQ10/BO10,"-")</f>
        <v>0.15384615384615</v>
      </c>
      <c r="BS10" s="120">
        <v>295000</v>
      </c>
      <c r="BT10" s="121">
        <f>IFERROR(BS10/BO10,"-")</f>
        <v>22692.307692308</v>
      </c>
      <c r="BU10" s="122"/>
      <c r="BV10" s="122"/>
      <c r="BW10" s="122">
        <v>2</v>
      </c>
      <c r="BX10" s="123">
        <v>14</v>
      </c>
      <c r="BY10" s="124">
        <f>IF(Q10=0,"",IF(BX10=0,"",(BX10/Q10)))</f>
        <v>0.28</v>
      </c>
      <c r="BZ10" s="125">
        <v>6</v>
      </c>
      <c r="CA10" s="126">
        <f>IFERROR(BZ10/BX10,"-")</f>
        <v>0.42857142857143</v>
      </c>
      <c r="CB10" s="127">
        <v>257000</v>
      </c>
      <c r="CC10" s="128">
        <f>IFERROR(CB10/BX10,"-")</f>
        <v>18357.142857143</v>
      </c>
      <c r="CD10" s="129"/>
      <c r="CE10" s="129">
        <v>1</v>
      </c>
      <c r="CF10" s="129">
        <v>5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11</v>
      </c>
      <c r="CQ10" s="138">
        <v>662000</v>
      </c>
      <c r="CR10" s="138">
        <v>184000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0.55964912280702</v>
      </c>
      <c r="B11" s="184" t="s">
        <v>75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76</v>
      </c>
      <c r="I11" s="87" t="s">
        <v>63</v>
      </c>
      <c r="J11" s="186" t="s">
        <v>77</v>
      </c>
      <c r="K11" s="176">
        <v>570000</v>
      </c>
      <c r="L11" s="79">
        <v>21</v>
      </c>
      <c r="M11" s="79">
        <v>0</v>
      </c>
      <c r="N11" s="79">
        <v>69</v>
      </c>
      <c r="O11" s="88">
        <v>8</v>
      </c>
      <c r="P11" s="89">
        <v>0</v>
      </c>
      <c r="Q11" s="90">
        <f>O11+P11</f>
        <v>8</v>
      </c>
      <c r="R11" s="80">
        <f>IFERROR(Q11/N11,"-")</f>
        <v>0.11594202898551</v>
      </c>
      <c r="S11" s="79">
        <v>1</v>
      </c>
      <c r="T11" s="79">
        <v>3</v>
      </c>
      <c r="U11" s="80">
        <f>IFERROR(T11/(Q11),"-")</f>
        <v>0.375</v>
      </c>
      <c r="V11" s="81">
        <f>IFERROR(K11/SUM(Q11:Q16),"-")</f>
        <v>15000</v>
      </c>
      <c r="W11" s="82">
        <v>2</v>
      </c>
      <c r="X11" s="80">
        <f>IF(Q11=0,"-",W11/Q11)</f>
        <v>0.25</v>
      </c>
      <c r="Y11" s="181">
        <v>74000</v>
      </c>
      <c r="Z11" s="182">
        <f>IFERROR(Y11/Q11,"-")</f>
        <v>9250</v>
      </c>
      <c r="AA11" s="182">
        <f>IFERROR(Y11/W11,"-")</f>
        <v>37000</v>
      </c>
      <c r="AB11" s="176">
        <f>SUM(Y11:Y16)-SUM(K11:K16)</f>
        <v>-251000</v>
      </c>
      <c r="AC11" s="83">
        <f>SUM(Y11:Y16)/SUM(K11:K16)</f>
        <v>0.55964912280702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0.125</v>
      </c>
      <c r="AY11" s="103">
        <v>1</v>
      </c>
      <c r="AZ11" s="105">
        <f>IFERROR(AY11/AW11,"-")</f>
        <v>1</v>
      </c>
      <c r="BA11" s="106">
        <v>4000</v>
      </c>
      <c r="BB11" s="107">
        <f>IFERROR(BA11/AW11,"-")</f>
        <v>4000</v>
      </c>
      <c r="BC11" s="108"/>
      <c r="BD11" s="108">
        <v>1</v>
      </c>
      <c r="BE11" s="108"/>
      <c r="BF11" s="109">
        <v>1</v>
      </c>
      <c r="BG11" s="110">
        <f>IF(Q11=0,"",IF(BF11=0,"",(BF11/Q11)))</f>
        <v>0.125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4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0.25</v>
      </c>
      <c r="BZ11" s="125">
        <v>1</v>
      </c>
      <c r="CA11" s="126">
        <f>IFERROR(BZ11/BX11,"-")</f>
        <v>0.5</v>
      </c>
      <c r="CB11" s="127">
        <v>70000</v>
      </c>
      <c r="CC11" s="128">
        <f>IFERROR(CB11/BX11,"-")</f>
        <v>35000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74000</v>
      </c>
      <c r="CR11" s="138">
        <v>70000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78</v>
      </c>
      <c r="C12" s="184" t="s">
        <v>58</v>
      </c>
      <c r="D12" s="184"/>
      <c r="E12" s="184" t="s">
        <v>59</v>
      </c>
      <c r="F12" s="184" t="s">
        <v>60</v>
      </c>
      <c r="G12" s="184" t="s">
        <v>73</v>
      </c>
      <c r="H12" s="87"/>
      <c r="I12" s="87"/>
      <c r="J12" s="87"/>
      <c r="K12" s="176"/>
      <c r="L12" s="79">
        <v>54</v>
      </c>
      <c r="M12" s="79">
        <v>43</v>
      </c>
      <c r="N12" s="79">
        <v>6</v>
      </c>
      <c r="O12" s="88">
        <v>14</v>
      </c>
      <c r="P12" s="89">
        <v>0</v>
      </c>
      <c r="Q12" s="90">
        <f>O12+P12</f>
        <v>14</v>
      </c>
      <c r="R12" s="80">
        <f>IFERROR(Q12/N12,"-")</f>
        <v>2.3333333333333</v>
      </c>
      <c r="S12" s="79">
        <v>2</v>
      </c>
      <c r="T12" s="79">
        <v>2</v>
      </c>
      <c r="U12" s="80">
        <f>IFERROR(T12/(Q12),"-")</f>
        <v>0.14285714285714</v>
      </c>
      <c r="V12" s="81"/>
      <c r="W12" s="82">
        <v>4</v>
      </c>
      <c r="X12" s="80">
        <f>IF(Q12=0,"-",W12/Q12)</f>
        <v>0.28571428571429</v>
      </c>
      <c r="Y12" s="181">
        <v>227000</v>
      </c>
      <c r="Z12" s="182">
        <f>IFERROR(Y12/Q12,"-")</f>
        <v>16214.285714286</v>
      </c>
      <c r="AA12" s="182">
        <f>IFERROR(Y12/W12,"-")</f>
        <v>56750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0.071428571428571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0.071428571428571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4</v>
      </c>
      <c r="BP12" s="117">
        <f>IF(Q12=0,"",IF(BO12=0,"",(BO12/Q12)))</f>
        <v>0.28571428571429</v>
      </c>
      <c r="BQ12" s="118">
        <v>1</v>
      </c>
      <c r="BR12" s="119">
        <f>IFERROR(BQ12/BO12,"-")</f>
        <v>0.25</v>
      </c>
      <c r="BS12" s="120">
        <v>10000</v>
      </c>
      <c r="BT12" s="121">
        <f>IFERROR(BS12/BO12,"-")</f>
        <v>2500</v>
      </c>
      <c r="BU12" s="122"/>
      <c r="BV12" s="122">
        <v>1</v>
      </c>
      <c r="BW12" s="122"/>
      <c r="BX12" s="123">
        <v>7</v>
      </c>
      <c r="BY12" s="124">
        <f>IF(Q12=0,"",IF(BX12=0,"",(BX12/Q12)))</f>
        <v>0.5</v>
      </c>
      <c r="BZ12" s="125">
        <v>2</v>
      </c>
      <c r="CA12" s="126">
        <f>IFERROR(BZ12/BX12,"-")</f>
        <v>0.28571428571429</v>
      </c>
      <c r="CB12" s="127">
        <v>237000</v>
      </c>
      <c r="CC12" s="128">
        <f>IFERROR(CB12/BX12,"-")</f>
        <v>33857.142857143</v>
      </c>
      <c r="CD12" s="129"/>
      <c r="CE12" s="129"/>
      <c r="CF12" s="129">
        <v>2</v>
      </c>
      <c r="CG12" s="130">
        <v>1</v>
      </c>
      <c r="CH12" s="131">
        <f>IF(Q12=0,"",IF(CG12=0,"",(CG12/Q12)))</f>
        <v>0.071428571428571</v>
      </c>
      <c r="CI12" s="132">
        <v>1</v>
      </c>
      <c r="CJ12" s="133">
        <f>IFERROR(CI12/CG12,"-")</f>
        <v>1</v>
      </c>
      <c r="CK12" s="134">
        <v>5000</v>
      </c>
      <c r="CL12" s="135">
        <f>IFERROR(CK12/CG12,"-")</f>
        <v>5000</v>
      </c>
      <c r="CM12" s="136">
        <v>1</v>
      </c>
      <c r="CN12" s="136"/>
      <c r="CO12" s="136"/>
      <c r="CP12" s="137">
        <v>4</v>
      </c>
      <c r="CQ12" s="138">
        <v>227000</v>
      </c>
      <c r="CR12" s="138">
        <v>144000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59</v>
      </c>
      <c r="F13" s="184" t="s">
        <v>60</v>
      </c>
      <c r="G13" s="184" t="s">
        <v>61</v>
      </c>
      <c r="H13" s="87" t="s">
        <v>80</v>
      </c>
      <c r="I13" s="87" t="s">
        <v>81</v>
      </c>
      <c r="J13" s="186" t="s">
        <v>82</v>
      </c>
      <c r="K13" s="176"/>
      <c r="L13" s="79">
        <v>12</v>
      </c>
      <c r="M13" s="79">
        <v>0</v>
      </c>
      <c r="N13" s="79">
        <v>40</v>
      </c>
      <c r="O13" s="88">
        <v>4</v>
      </c>
      <c r="P13" s="89">
        <v>1</v>
      </c>
      <c r="Q13" s="90">
        <f>O13+P13</f>
        <v>5</v>
      </c>
      <c r="R13" s="80">
        <f>IFERROR(Q13/N13,"-")</f>
        <v>0.125</v>
      </c>
      <c r="S13" s="79">
        <v>0</v>
      </c>
      <c r="T13" s="79">
        <v>3</v>
      </c>
      <c r="U13" s="80">
        <f>IFERROR(T13/(Q13),"-")</f>
        <v>0.6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3</v>
      </c>
      <c r="BP13" s="117">
        <f>IF(Q13=0,"",IF(BO13=0,"",(BO13/Q13)))</f>
        <v>0.6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0.2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83</v>
      </c>
      <c r="C14" s="184" t="s">
        <v>58</v>
      </c>
      <c r="D14" s="184"/>
      <c r="E14" s="184" t="s">
        <v>59</v>
      </c>
      <c r="F14" s="184" t="s">
        <v>60</v>
      </c>
      <c r="G14" s="184" t="s">
        <v>73</v>
      </c>
      <c r="H14" s="87"/>
      <c r="I14" s="87"/>
      <c r="J14" s="87"/>
      <c r="K14" s="176"/>
      <c r="L14" s="79">
        <v>38</v>
      </c>
      <c r="M14" s="79">
        <v>27</v>
      </c>
      <c r="N14" s="79">
        <v>12</v>
      </c>
      <c r="O14" s="88">
        <v>2</v>
      </c>
      <c r="P14" s="89">
        <v>0</v>
      </c>
      <c r="Q14" s="90">
        <f>O14+P14</f>
        <v>2</v>
      </c>
      <c r="R14" s="80">
        <f>IFERROR(Q14/N14,"-")</f>
        <v>0.16666666666667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>
        <v>1</v>
      </c>
      <c r="CH14" s="131">
        <f>IF(Q14=0,"",IF(CG14=0,"",(CG14/Q14)))</f>
        <v>0.5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84</v>
      </c>
      <c r="C15" s="184" t="s">
        <v>58</v>
      </c>
      <c r="D15" s="184"/>
      <c r="E15" s="184" t="s">
        <v>85</v>
      </c>
      <c r="F15" s="184" t="s">
        <v>86</v>
      </c>
      <c r="G15" s="184" t="s">
        <v>61</v>
      </c>
      <c r="H15" s="87" t="s">
        <v>80</v>
      </c>
      <c r="I15" s="87" t="s">
        <v>81</v>
      </c>
      <c r="J15" s="186" t="s">
        <v>87</v>
      </c>
      <c r="K15" s="176"/>
      <c r="L15" s="79">
        <v>6</v>
      </c>
      <c r="M15" s="79">
        <v>0</v>
      </c>
      <c r="N15" s="79">
        <v>31</v>
      </c>
      <c r="O15" s="88">
        <v>3</v>
      </c>
      <c r="P15" s="89">
        <v>0</v>
      </c>
      <c r="Q15" s="90">
        <f>O15+P15</f>
        <v>3</v>
      </c>
      <c r="R15" s="80">
        <f>IFERROR(Q15/N15,"-")</f>
        <v>0.096774193548387</v>
      </c>
      <c r="S15" s="79">
        <v>1</v>
      </c>
      <c r="T15" s="79">
        <v>1</v>
      </c>
      <c r="U15" s="80">
        <f>IFERROR(T15/(Q15),"-")</f>
        <v>0.33333333333333</v>
      </c>
      <c r="V15" s="81"/>
      <c r="W15" s="82">
        <v>1</v>
      </c>
      <c r="X15" s="80">
        <f>IF(Q15=0,"-",W15/Q15)</f>
        <v>0.33333333333333</v>
      </c>
      <c r="Y15" s="181">
        <v>13000</v>
      </c>
      <c r="Z15" s="182">
        <f>IFERROR(Y15/Q15,"-")</f>
        <v>4333.3333333333</v>
      </c>
      <c r="AA15" s="182">
        <f>IFERROR(Y15/W15,"-")</f>
        <v>13000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0.66666666666667</v>
      </c>
      <c r="BH15" s="109">
        <v>1</v>
      </c>
      <c r="BI15" s="111">
        <f>IFERROR(BH15/BF15,"-")</f>
        <v>0.5</v>
      </c>
      <c r="BJ15" s="112">
        <v>13000</v>
      </c>
      <c r="BK15" s="113">
        <f>IFERROR(BJ15/BF15,"-")</f>
        <v>6500</v>
      </c>
      <c r="BL15" s="114"/>
      <c r="BM15" s="114"/>
      <c r="BN15" s="114">
        <v>1</v>
      </c>
      <c r="BO15" s="116">
        <v>1</v>
      </c>
      <c r="BP15" s="117">
        <f>IF(Q15=0,"",IF(BO15=0,"",(BO15/Q15)))</f>
        <v>0.33333333333333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13000</v>
      </c>
      <c r="CR15" s="138">
        <v>13000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85</v>
      </c>
      <c r="F16" s="184" t="s">
        <v>86</v>
      </c>
      <c r="G16" s="184" t="s">
        <v>73</v>
      </c>
      <c r="H16" s="87"/>
      <c r="I16" s="87"/>
      <c r="J16" s="87"/>
      <c r="K16" s="176"/>
      <c r="L16" s="79">
        <v>46</v>
      </c>
      <c r="M16" s="79">
        <v>18</v>
      </c>
      <c r="N16" s="79">
        <v>20</v>
      </c>
      <c r="O16" s="88">
        <v>6</v>
      </c>
      <c r="P16" s="89">
        <v>0</v>
      </c>
      <c r="Q16" s="90">
        <f>O16+P16</f>
        <v>6</v>
      </c>
      <c r="R16" s="80">
        <f>IFERROR(Q16/N16,"-")</f>
        <v>0.3</v>
      </c>
      <c r="S16" s="79">
        <v>4</v>
      </c>
      <c r="T16" s="79">
        <v>0</v>
      </c>
      <c r="U16" s="80">
        <f>IFERROR(T16/(Q16),"-")</f>
        <v>0</v>
      </c>
      <c r="V16" s="81"/>
      <c r="W16" s="82">
        <v>2</v>
      </c>
      <c r="X16" s="80">
        <f>IF(Q16=0,"-",W16/Q16)</f>
        <v>0.33333333333333</v>
      </c>
      <c r="Y16" s="181">
        <v>5000</v>
      </c>
      <c r="Z16" s="182">
        <f>IFERROR(Y16/Q16,"-")</f>
        <v>833.33333333333</v>
      </c>
      <c r="AA16" s="182">
        <f>IFERROR(Y16/W16,"-")</f>
        <v>2500</v>
      </c>
      <c r="AB16" s="176"/>
      <c r="AC16" s="83"/>
      <c r="AD16" s="77"/>
      <c r="AE16" s="91">
        <v>1</v>
      </c>
      <c r="AF16" s="92">
        <f>IF(Q16=0,"",IF(AE16=0,"",(AE16/Q16)))</f>
        <v>0.16666666666667</v>
      </c>
      <c r="AG16" s="91">
        <v>1</v>
      </c>
      <c r="AH16" s="93">
        <f>IFERROR(AG16/AE16,"-")</f>
        <v>1</v>
      </c>
      <c r="AI16" s="94">
        <v>5000</v>
      </c>
      <c r="AJ16" s="95">
        <f>IFERROR(AI16/AE16,"-")</f>
        <v>5000</v>
      </c>
      <c r="AK16" s="96">
        <v>1</v>
      </c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4</v>
      </c>
      <c r="BP16" s="117">
        <f>IF(Q16=0,"",IF(BO16=0,"",(BO16/Q16)))</f>
        <v>0.66666666666667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0.16666666666667</v>
      </c>
      <c r="BZ16" s="125">
        <v>1</v>
      </c>
      <c r="CA16" s="126">
        <f>IFERROR(BZ16/BX16,"-")</f>
        <v>1</v>
      </c>
      <c r="CB16" s="127">
        <v>3000</v>
      </c>
      <c r="CC16" s="128">
        <f>IFERROR(CB16/BX16,"-")</f>
        <v>3000</v>
      </c>
      <c r="CD16" s="129">
        <v>1</v>
      </c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5000</v>
      </c>
      <c r="CR16" s="138">
        <v>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1.4511111111111</v>
      </c>
      <c r="B17" s="184" t="s">
        <v>89</v>
      </c>
      <c r="C17" s="184" t="s">
        <v>58</v>
      </c>
      <c r="D17" s="184"/>
      <c r="E17" s="184" t="s">
        <v>90</v>
      </c>
      <c r="F17" s="184" t="s">
        <v>60</v>
      </c>
      <c r="G17" s="184" t="s">
        <v>61</v>
      </c>
      <c r="H17" s="87" t="s">
        <v>91</v>
      </c>
      <c r="I17" s="87" t="s">
        <v>92</v>
      </c>
      <c r="J17" s="185" t="s">
        <v>93</v>
      </c>
      <c r="K17" s="176">
        <v>450000</v>
      </c>
      <c r="L17" s="79">
        <v>18</v>
      </c>
      <c r="M17" s="79">
        <v>0</v>
      </c>
      <c r="N17" s="79">
        <v>74</v>
      </c>
      <c r="O17" s="88">
        <v>9</v>
      </c>
      <c r="P17" s="89">
        <v>0</v>
      </c>
      <c r="Q17" s="90">
        <f>O17+P17</f>
        <v>9</v>
      </c>
      <c r="R17" s="80">
        <f>IFERROR(Q17/N17,"-")</f>
        <v>0.12162162162162</v>
      </c>
      <c r="S17" s="79">
        <v>1</v>
      </c>
      <c r="T17" s="79">
        <v>3</v>
      </c>
      <c r="U17" s="80">
        <f>IFERROR(T17/(Q17),"-")</f>
        <v>0.33333333333333</v>
      </c>
      <c r="V17" s="81">
        <f>IFERROR(K17/SUM(Q17:Q18),"-")</f>
        <v>22500</v>
      </c>
      <c r="W17" s="82">
        <v>2</v>
      </c>
      <c r="X17" s="80">
        <f>IF(Q17=0,"-",W17/Q17)</f>
        <v>0.22222222222222</v>
      </c>
      <c r="Y17" s="181">
        <v>370000</v>
      </c>
      <c r="Z17" s="182">
        <f>IFERROR(Y17/Q17,"-")</f>
        <v>41111.111111111</v>
      </c>
      <c r="AA17" s="182">
        <f>IFERROR(Y17/W17,"-")</f>
        <v>185000</v>
      </c>
      <c r="AB17" s="176">
        <f>SUM(Y17:Y18)-SUM(K17:K18)</f>
        <v>203000</v>
      </c>
      <c r="AC17" s="83">
        <f>SUM(Y17:Y18)/SUM(K17:K18)</f>
        <v>1.4511111111111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0.11111111111111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</v>
      </c>
      <c r="BG17" s="110">
        <f>IF(Q17=0,"",IF(BF17=0,"",(BF17/Q17)))</f>
        <v>0.11111111111111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7</v>
      </c>
      <c r="BP17" s="117">
        <f>IF(Q17=0,"",IF(BO17=0,"",(BO17/Q17)))</f>
        <v>0.77777777777778</v>
      </c>
      <c r="BQ17" s="118">
        <v>2</v>
      </c>
      <c r="BR17" s="119">
        <f>IFERROR(BQ17/BO17,"-")</f>
        <v>0.28571428571429</v>
      </c>
      <c r="BS17" s="120">
        <v>370000</v>
      </c>
      <c r="BT17" s="121">
        <f>IFERROR(BS17/BO17,"-")</f>
        <v>52857.142857143</v>
      </c>
      <c r="BU17" s="122"/>
      <c r="BV17" s="122">
        <v>1</v>
      </c>
      <c r="BW17" s="122">
        <v>1</v>
      </c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370000</v>
      </c>
      <c r="CR17" s="138">
        <v>364000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94</v>
      </c>
      <c r="C18" s="184" t="s">
        <v>58</v>
      </c>
      <c r="D18" s="184"/>
      <c r="E18" s="184" t="s">
        <v>90</v>
      </c>
      <c r="F18" s="184" t="s">
        <v>60</v>
      </c>
      <c r="G18" s="184" t="s">
        <v>73</v>
      </c>
      <c r="H18" s="87"/>
      <c r="I18" s="87"/>
      <c r="J18" s="87"/>
      <c r="K18" s="176"/>
      <c r="L18" s="79">
        <v>52</v>
      </c>
      <c r="M18" s="79">
        <v>38</v>
      </c>
      <c r="N18" s="79">
        <v>2</v>
      </c>
      <c r="O18" s="88">
        <v>11</v>
      </c>
      <c r="P18" s="89">
        <v>0</v>
      </c>
      <c r="Q18" s="90">
        <f>O18+P18</f>
        <v>11</v>
      </c>
      <c r="R18" s="80">
        <f>IFERROR(Q18/N18,"-")</f>
        <v>5.5</v>
      </c>
      <c r="S18" s="79">
        <v>1</v>
      </c>
      <c r="T18" s="79">
        <v>5</v>
      </c>
      <c r="U18" s="80">
        <f>IFERROR(T18/(Q18),"-")</f>
        <v>0.45454545454545</v>
      </c>
      <c r="V18" s="81"/>
      <c r="W18" s="82">
        <v>4</v>
      </c>
      <c r="X18" s="80">
        <f>IF(Q18=0,"-",W18/Q18)</f>
        <v>0.36363636363636</v>
      </c>
      <c r="Y18" s="181">
        <v>283000</v>
      </c>
      <c r="Z18" s="182">
        <f>IFERROR(Y18/Q18,"-")</f>
        <v>25727.272727273</v>
      </c>
      <c r="AA18" s="182">
        <f>IFERROR(Y18/W18,"-")</f>
        <v>70750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2</v>
      </c>
      <c r="AX18" s="104">
        <f>IF(Q18=0,"",IF(AW18=0,"",(AW18/Q18)))</f>
        <v>0.18181818181818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3</v>
      </c>
      <c r="BG18" s="110">
        <f>IF(Q18=0,"",IF(BF18=0,"",(BF18/Q18)))</f>
        <v>0.27272727272727</v>
      </c>
      <c r="BH18" s="109">
        <v>1</v>
      </c>
      <c r="BI18" s="111">
        <f>IFERROR(BH18/BF18,"-")</f>
        <v>0.33333333333333</v>
      </c>
      <c r="BJ18" s="112">
        <v>61000</v>
      </c>
      <c r="BK18" s="113">
        <f>IFERROR(BJ18/BF18,"-")</f>
        <v>20333.333333333</v>
      </c>
      <c r="BL18" s="114"/>
      <c r="BM18" s="114"/>
      <c r="BN18" s="114">
        <v>1</v>
      </c>
      <c r="BO18" s="116">
        <v>4</v>
      </c>
      <c r="BP18" s="117">
        <f>IF(Q18=0,"",IF(BO18=0,"",(BO18/Q18)))</f>
        <v>0.36363636363636</v>
      </c>
      <c r="BQ18" s="118">
        <v>1</v>
      </c>
      <c r="BR18" s="119">
        <f>IFERROR(BQ18/BO18,"-")</f>
        <v>0.25</v>
      </c>
      <c r="BS18" s="120">
        <v>21000</v>
      </c>
      <c r="BT18" s="121">
        <f>IFERROR(BS18/BO18,"-")</f>
        <v>5250</v>
      </c>
      <c r="BU18" s="122"/>
      <c r="BV18" s="122"/>
      <c r="BW18" s="122">
        <v>1</v>
      </c>
      <c r="BX18" s="123">
        <v>2</v>
      </c>
      <c r="BY18" s="124">
        <f>IF(Q18=0,"",IF(BX18=0,"",(BX18/Q18)))</f>
        <v>0.18181818181818</v>
      </c>
      <c r="BZ18" s="125">
        <v>2</v>
      </c>
      <c r="CA18" s="126">
        <f>IFERROR(BZ18/BX18,"-")</f>
        <v>1</v>
      </c>
      <c r="CB18" s="127">
        <v>291000</v>
      </c>
      <c r="CC18" s="128">
        <f>IFERROR(CB18/BX18,"-")</f>
        <v>145500</v>
      </c>
      <c r="CD18" s="129"/>
      <c r="CE18" s="129"/>
      <c r="CF18" s="129">
        <v>2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4</v>
      </c>
      <c r="CQ18" s="138">
        <v>283000</v>
      </c>
      <c r="CR18" s="138">
        <v>275000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>
        <f>AC19</f>
        <v>0.41875</v>
      </c>
      <c r="B19" s="184" t="s">
        <v>95</v>
      </c>
      <c r="C19" s="184" t="s">
        <v>58</v>
      </c>
      <c r="D19" s="184"/>
      <c r="E19" s="184" t="s">
        <v>90</v>
      </c>
      <c r="F19" s="184" t="s">
        <v>60</v>
      </c>
      <c r="G19" s="184" t="s">
        <v>61</v>
      </c>
      <c r="H19" s="87" t="s">
        <v>96</v>
      </c>
      <c r="I19" s="87" t="s">
        <v>97</v>
      </c>
      <c r="J19" s="185" t="s">
        <v>93</v>
      </c>
      <c r="K19" s="176">
        <v>320000</v>
      </c>
      <c r="L19" s="79">
        <v>21</v>
      </c>
      <c r="M19" s="79">
        <v>0</v>
      </c>
      <c r="N19" s="79">
        <v>66</v>
      </c>
      <c r="O19" s="88">
        <v>9</v>
      </c>
      <c r="P19" s="89">
        <v>0</v>
      </c>
      <c r="Q19" s="90">
        <f>O19+P19</f>
        <v>9</v>
      </c>
      <c r="R19" s="80">
        <f>IFERROR(Q19/N19,"-")</f>
        <v>0.13636363636364</v>
      </c>
      <c r="S19" s="79">
        <v>0</v>
      </c>
      <c r="T19" s="79">
        <v>5</v>
      </c>
      <c r="U19" s="80">
        <f>IFERROR(T19/(Q19),"-")</f>
        <v>0.55555555555556</v>
      </c>
      <c r="V19" s="81">
        <f>IFERROR(K19/SUM(Q19:Q20),"-")</f>
        <v>16842.105263158</v>
      </c>
      <c r="W19" s="82">
        <v>3</v>
      </c>
      <c r="X19" s="80">
        <f>IF(Q19=0,"-",W19/Q19)</f>
        <v>0.33333333333333</v>
      </c>
      <c r="Y19" s="181">
        <v>28000</v>
      </c>
      <c r="Z19" s="182">
        <f>IFERROR(Y19/Q19,"-")</f>
        <v>3111.1111111111</v>
      </c>
      <c r="AA19" s="182">
        <f>IFERROR(Y19/W19,"-")</f>
        <v>9333.3333333333</v>
      </c>
      <c r="AB19" s="176">
        <f>SUM(Y19:Y20)-SUM(K19:K20)</f>
        <v>-186000</v>
      </c>
      <c r="AC19" s="83">
        <f>SUM(Y19:Y20)/SUM(K19:K20)</f>
        <v>0.41875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0.11111111111111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2</v>
      </c>
      <c r="BG19" s="110">
        <f>IF(Q19=0,"",IF(BF19=0,"",(BF19/Q19)))</f>
        <v>0.22222222222222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5</v>
      </c>
      <c r="BP19" s="117">
        <f>IF(Q19=0,"",IF(BO19=0,"",(BO19/Q19)))</f>
        <v>0.55555555555556</v>
      </c>
      <c r="BQ19" s="118">
        <v>3</v>
      </c>
      <c r="BR19" s="119">
        <f>IFERROR(BQ19/BO19,"-")</f>
        <v>0.6</v>
      </c>
      <c r="BS19" s="120">
        <v>28000</v>
      </c>
      <c r="BT19" s="121">
        <f>IFERROR(BS19/BO19,"-")</f>
        <v>5600</v>
      </c>
      <c r="BU19" s="122">
        <v>1</v>
      </c>
      <c r="BV19" s="122">
        <v>2</v>
      </c>
      <c r="BW19" s="122"/>
      <c r="BX19" s="123">
        <v>1</v>
      </c>
      <c r="BY19" s="124">
        <f>IF(Q19=0,"",IF(BX19=0,"",(BX19/Q19)))</f>
        <v>0.11111111111111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3</v>
      </c>
      <c r="CQ19" s="138">
        <v>28000</v>
      </c>
      <c r="CR19" s="138">
        <v>15000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98</v>
      </c>
      <c r="C20" s="184" t="s">
        <v>58</v>
      </c>
      <c r="D20" s="184"/>
      <c r="E20" s="184" t="s">
        <v>90</v>
      </c>
      <c r="F20" s="184" t="s">
        <v>60</v>
      </c>
      <c r="G20" s="184" t="s">
        <v>73</v>
      </c>
      <c r="H20" s="87"/>
      <c r="I20" s="87"/>
      <c r="J20" s="87"/>
      <c r="K20" s="176"/>
      <c r="L20" s="79">
        <v>53</v>
      </c>
      <c r="M20" s="79">
        <v>40</v>
      </c>
      <c r="N20" s="79">
        <v>4</v>
      </c>
      <c r="O20" s="88">
        <v>10</v>
      </c>
      <c r="P20" s="89">
        <v>0</v>
      </c>
      <c r="Q20" s="90">
        <f>O20+P20</f>
        <v>10</v>
      </c>
      <c r="R20" s="80">
        <f>IFERROR(Q20/N20,"-")</f>
        <v>2.5</v>
      </c>
      <c r="S20" s="79">
        <v>0</v>
      </c>
      <c r="T20" s="79">
        <v>5</v>
      </c>
      <c r="U20" s="80">
        <f>IFERROR(T20/(Q20),"-")</f>
        <v>0.5</v>
      </c>
      <c r="V20" s="81"/>
      <c r="W20" s="82">
        <v>5</v>
      </c>
      <c r="X20" s="80">
        <f>IF(Q20=0,"-",W20/Q20)</f>
        <v>0.5</v>
      </c>
      <c r="Y20" s="181">
        <v>106000</v>
      </c>
      <c r="Z20" s="182">
        <f>IFERROR(Y20/Q20,"-")</f>
        <v>10600</v>
      </c>
      <c r="AA20" s="182">
        <f>IFERROR(Y20/W20,"-")</f>
        <v>21200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0.3</v>
      </c>
      <c r="BH20" s="109">
        <v>1</v>
      </c>
      <c r="BI20" s="111">
        <f>IFERROR(BH20/BF20,"-")</f>
        <v>0.33333333333333</v>
      </c>
      <c r="BJ20" s="112">
        <v>13000</v>
      </c>
      <c r="BK20" s="113">
        <f>IFERROR(BJ20/BF20,"-")</f>
        <v>4333.3333333333</v>
      </c>
      <c r="BL20" s="114"/>
      <c r="BM20" s="114">
        <v>1</v>
      </c>
      <c r="BN20" s="114"/>
      <c r="BO20" s="116">
        <v>3</v>
      </c>
      <c r="BP20" s="117">
        <f>IF(Q20=0,"",IF(BO20=0,"",(BO20/Q20)))</f>
        <v>0.3</v>
      </c>
      <c r="BQ20" s="118">
        <v>2</v>
      </c>
      <c r="BR20" s="119">
        <f>IFERROR(BQ20/BO20,"-")</f>
        <v>0.66666666666667</v>
      </c>
      <c r="BS20" s="120">
        <v>60000</v>
      </c>
      <c r="BT20" s="121">
        <f>IFERROR(BS20/BO20,"-")</f>
        <v>20000</v>
      </c>
      <c r="BU20" s="122"/>
      <c r="BV20" s="122"/>
      <c r="BW20" s="122">
        <v>2</v>
      </c>
      <c r="BX20" s="123">
        <v>3</v>
      </c>
      <c r="BY20" s="124">
        <f>IF(Q20=0,"",IF(BX20=0,"",(BX20/Q20)))</f>
        <v>0.3</v>
      </c>
      <c r="BZ20" s="125">
        <v>1</v>
      </c>
      <c r="CA20" s="126">
        <f>IFERROR(BZ20/BX20,"-")</f>
        <v>0.33333333333333</v>
      </c>
      <c r="CB20" s="127">
        <v>23000</v>
      </c>
      <c r="CC20" s="128">
        <f>IFERROR(CB20/BX20,"-")</f>
        <v>7666.6666666667</v>
      </c>
      <c r="CD20" s="129"/>
      <c r="CE20" s="129"/>
      <c r="CF20" s="129">
        <v>1</v>
      </c>
      <c r="CG20" s="130">
        <v>1</v>
      </c>
      <c r="CH20" s="131">
        <f>IF(Q20=0,"",IF(CG20=0,"",(CG20/Q20)))</f>
        <v>0.1</v>
      </c>
      <c r="CI20" s="132">
        <v>1</v>
      </c>
      <c r="CJ20" s="133">
        <f>IFERROR(CI20/CG20,"-")</f>
        <v>1</v>
      </c>
      <c r="CK20" s="134">
        <v>10000</v>
      </c>
      <c r="CL20" s="135">
        <f>IFERROR(CK20/CG20,"-")</f>
        <v>10000</v>
      </c>
      <c r="CM20" s="136"/>
      <c r="CN20" s="136">
        <v>1</v>
      </c>
      <c r="CO20" s="136"/>
      <c r="CP20" s="137">
        <v>5</v>
      </c>
      <c r="CQ20" s="138">
        <v>106000</v>
      </c>
      <c r="CR20" s="138">
        <v>37000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</v>
      </c>
      <c r="B21" s="184" t="s">
        <v>99</v>
      </c>
      <c r="C21" s="184" t="s">
        <v>58</v>
      </c>
      <c r="D21" s="184"/>
      <c r="E21" s="184" t="s">
        <v>73</v>
      </c>
      <c r="F21" s="184" t="s">
        <v>100</v>
      </c>
      <c r="G21" s="184" t="s">
        <v>61</v>
      </c>
      <c r="H21" s="87" t="s">
        <v>101</v>
      </c>
      <c r="I21" s="87" t="s">
        <v>102</v>
      </c>
      <c r="J21" s="87" t="s">
        <v>103</v>
      </c>
      <c r="K21" s="176">
        <v>150000</v>
      </c>
      <c r="L21" s="79">
        <v>2</v>
      </c>
      <c r="M21" s="79">
        <v>0</v>
      </c>
      <c r="N21" s="79">
        <v>8</v>
      </c>
      <c r="O21" s="88">
        <v>0</v>
      </c>
      <c r="P21" s="89">
        <v>0</v>
      </c>
      <c r="Q21" s="90">
        <f>O21+P21</f>
        <v>0</v>
      </c>
      <c r="R21" s="80">
        <f>IFERROR(Q21/N21,"-")</f>
        <v>0</v>
      </c>
      <c r="S21" s="79">
        <v>0</v>
      </c>
      <c r="T21" s="79">
        <v>0</v>
      </c>
      <c r="U21" s="80" t="str">
        <f>IFERROR(T21/(Q21),"-")</f>
        <v>-</v>
      </c>
      <c r="V21" s="81">
        <f>IFERROR(K21/SUM(Q21:Q24),"-")</f>
        <v>21428.571428571</v>
      </c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>
        <f>SUM(Y21:Y24)-SUM(K21:K24)</f>
        <v>-150000</v>
      </c>
      <c r="AC21" s="83">
        <f>SUM(Y21:Y24)/SUM(K21:K24)</f>
        <v>0</v>
      </c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104</v>
      </c>
      <c r="C22" s="184" t="s">
        <v>58</v>
      </c>
      <c r="D22" s="184"/>
      <c r="E22" s="184" t="s">
        <v>73</v>
      </c>
      <c r="F22" s="184" t="s">
        <v>105</v>
      </c>
      <c r="G22" s="184" t="s">
        <v>61</v>
      </c>
      <c r="H22" s="87"/>
      <c r="I22" s="87" t="s">
        <v>102</v>
      </c>
      <c r="J22" s="87"/>
      <c r="K22" s="176"/>
      <c r="L22" s="79">
        <v>0</v>
      </c>
      <c r="M22" s="79">
        <v>0</v>
      </c>
      <c r="N22" s="79">
        <v>6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73</v>
      </c>
      <c r="F23" s="184" t="s">
        <v>107</v>
      </c>
      <c r="G23" s="184" t="s">
        <v>61</v>
      </c>
      <c r="H23" s="87"/>
      <c r="I23" s="87" t="s">
        <v>102</v>
      </c>
      <c r="J23" s="87"/>
      <c r="K23" s="176"/>
      <c r="L23" s="79">
        <v>1</v>
      </c>
      <c r="M23" s="79">
        <v>0</v>
      </c>
      <c r="N23" s="79">
        <v>6</v>
      </c>
      <c r="O23" s="88">
        <v>1</v>
      </c>
      <c r="P23" s="89">
        <v>0</v>
      </c>
      <c r="Q23" s="90">
        <f>O23+P23</f>
        <v>1</v>
      </c>
      <c r="R23" s="80">
        <f>IFERROR(Q23/N23,"-")</f>
        <v>0.16666666666667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1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108</v>
      </c>
      <c r="C24" s="184" t="s">
        <v>58</v>
      </c>
      <c r="D24" s="184"/>
      <c r="E24" s="184" t="s">
        <v>72</v>
      </c>
      <c r="F24" s="184" t="s">
        <v>72</v>
      </c>
      <c r="G24" s="184" t="s">
        <v>73</v>
      </c>
      <c r="H24" s="87"/>
      <c r="I24" s="87"/>
      <c r="J24" s="87"/>
      <c r="K24" s="176"/>
      <c r="L24" s="79">
        <v>18</v>
      </c>
      <c r="M24" s="79">
        <v>13</v>
      </c>
      <c r="N24" s="79">
        <v>2</v>
      </c>
      <c r="O24" s="88">
        <v>6</v>
      </c>
      <c r="P24" s="89">
        <v>0</v>
      </c>
      <c r="Q24" s="90">
        <f>O24+P24</f>
        <v>6</v>
      </c>
      <c r="R24" s="80">
        <f>IFERROR(Q24/N24,"-")</f>
        <v>3</v>
      </c>
      <c r="S24" s="79">
        <v>3</v>
      </c>
      <c r="T24" s="79">
        <v>1</v>
      </c>
      <c r="U24" s="80">
        <f>IFERROR(T24/(Q24),"-")</f>
        <v>0.16666666666667</v>
      </c>
      <c r="V24" s="81"/>
      <c r="W24" s="82">
        <v>1</v>
      </c>
      <c r="X24" s="80">
        <f>IF(Q24=0,"-",W24/Q24)</f>
        <v>0.16666666666667</v>
      </c>
      <c r="Y24" s="181">
        <v>0</v>
      </c>
      <c r="Z24" s="182">
        <f>IFERROR(Y24/Q24,"-")</f>
        <v>0</v>
      </c>
      <c r="AA24" s="182">
        <f>IFERROR(Y24/W24,"-")</f>
        <v>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0.16666666666667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2</v>
      </c>
      <c r="BP24" s="117">
        <f>IF(Q24=0,"",IF(BO24=0,"",(BO24/Q24)))</f>
        <v>0.33333333333333</v>
      </c>
      <c r="BQ24" s="118">
        <v>1</v>
      </c>
      <c r="BR24" s="119">
        <f>IFERROR(BQ24/BO24,"-")</f>
        <v>0.5</v>
      </c>
      <c r="BS24" s="120">
        <v>104000</v>
      </c>
      <c r="BT24" s="121">
        <f>IFERROR(BS24/BO24,"-")</f>
        <v>52000</v>
      </c>
      <c r="BU24" s="122"/>
      <c r="BV24" s="122"/>
      <c r="BW24" s="122">
        <v>1</v>
      </c>
      <c r="BX24" s="123">
        <v>3</v>
      </c>
      <c r="BY24" s="124">
        <f>IF(Q24=0,"",IF(BX24=0,"",(BX24/Q24)))</f>
        <v>0.5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0</v>
      </c>
      <c r="CR24" s="138">
        <v>104000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2.6266666666667</v>
      </c>
      <c r="B25" s="184" t="s">
        <v>109</v>
      </c>
      <c r="C25" s="184" t="s">
        <v>58</v>
      </c>
      <c r="D25" s="184"/>
      <c r="E25" s="184" t="s">
        <v>90</v>
      </c>
      <c r="F25" s="184" t="s">
        <v>60</v>
      </c>
      <c r="G25" s="184" t="s">
        <v>61</v>
      </c>
      <c r="H25" s="87" t="s">
        <v>110</v>
      </c>
      <c r="I25" s="87" t="s">
        <v>63</v>
      </c>
      <c r="J25" s="186" t="s">
        <v>77</v>
      </c>
      <c r="K25" s="176">
        <v>150000</v>
      </c>
      <c r="L25" s="79">
        <v>18</v>
      </c>
      <c r="M25" s="79">
        <v>0</v>
      </c>
      <c r="N25" s="79">
        <v>68</v>
      </c>
      <c r="O25" s="88">
        <v>8</v>
      </c>
      <c r="P25" s="89">
        <v>0</v>
      </c>
      <c r="Q25" s="90">
        <f>O25+P25</f>
        <v>8</v>
      </c>
      <c r="R25" s="80">
        <f>IFERROR(Q25/N25,"-")</f>
        <v>0.11764705882353</v>
      </c>
      <c r="S25" s="79">
        <v>2</v>
      </c>
      <c r="T25" s="79">
        <v>5</v>
      </c>
      <c r="U25" s="80">
        <f>IFERROR(T25/(Q25),"-")</f>
        <v>0.625</v>
      </c>
      <c r="V25" s="81">
        <f>IFERROR(K25/SUM(Q25:Q26),"-")</f>
        <v>9375</v>
      </c>
      <c r="W25" s="82">
        <v>3</v>
      </c>
      <c r="X25" s="80">
        <f>IF(Q25=0,"-",W25/Q25)</f>
        <v>0.375</v>
      </c>
      <c r="Y25" s="181">
        <v>237000</v>
      </c>
      <c r="Z25" s="182">
        <f>IFERROR(Y25/Q25,"-")</f>
        <v>29625</v>
      </c>
      <c r="AA25" s="182">
        <f>IFERROR(Y25/W25,"-")</f>
        <v>79000</v>
      </c>
      <c r="AB25" s="176">
        <f>SUM(Y25:Y26)-SUM(K25:K26)</f>
        <v>244000</v>
      </c>
      <c r="AC25" s="83">
        <f>SUM(Y25:Y26)/SUM(K25:K26)</f>
        <v>2.6266666666667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0.125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0.25</v>
      </c>
      <c r="BH25" s="109">
        <v>1</v>
      </c>
      <c r="BI25" s="111">
        <f>IFERROR(BH25/BF25,"-")</f>
        <v>0.5</v>
      </c>
      <c r="BJ25" s="112">
        <v>10000</v>
      </c>
      <c r="BK25" s="113">
        <f>IFERROR(BJ25/BF25,"-")</f>
        <v>5000</v>
      </c>
      <c r="BL25" s="114"/>
      <c r="BM25" s="114">
        <v>1</v>
      </c>
      <c r="BN25" s="114"/>
      <c r="BO25" s="116">
        <v>4</v>
      </c>
      <c r="BP25" s="117">
        <f>IF(Q25=0,"",IF(BO25=0,"",(BO25/Q25)))</f>
        <v>0.5</v>
      </c>
      <c r="BQ25" s="118">
        <v>1</v>
      </c>
      <c r="BR25" s="119">
        <f>IFERROR(BQ25/BO25,"-")</f>
        <v>0.25</v>
      </c>
      <c r="BS25" s="120">
        <v>224000</v>
      </c>
      <c r="BT25" s="121">
        <f>IFERROR(BS25/BO25,"-")</f>
        <v>56000</v>
      </c>
      <c r="BU25" s="122"/>
      <c r="BV25" s="122"/>
      <c r="BW25" s="122">
        <v>1</v>
      </c>
      <c r="BX25" s="123">
        <v>1</v>
      </c>
      <c r="BY25" s="124">
        <f>IF(Q25=0,"",IF(BX25=0,"",(BX25/Q25)))</f>
        <v>0.125</v>
      </c>
      <c r="BZ25" s="125">
        <v>1</v>
      </c>
      <c r="CA25" s="126">
        <f>IFERROR(BZ25/BX25,"-")</f>
        <v>1</v>
      </c>
      <c r="CB25" s="127">
        <v>3000</v>
      </c>
      <c r="CC25" s="128">
        <f>IFERROR(CB25/BX25,"-")</f>
        <v>3000</v>
      </c>
      <c r="CD25" s="129">
        <v>1</v>
      </c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3</v>
      </c>
      <c r="CQ25" s="138">
        <v>237000</v>
      </c>
      <c r="CR25" s="138">
        <v>224000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/>
      <c r="B26" s="184" t="s">
        <v>111</v>
      </c>
      <c r="C26" s="184" t="s">
        <v>58</v>
      </c>
      <c r="D26" s="184"/>
      <c r="E26" s="184" t="s">
        <v>90</v>
      </c>
      <c r="F26" s="184" t="s">
        <v>60</v>
      </c>
      <c r="G26" s="184" t="s">
        <v>73</v>
      </c>
      <c r="H26" s="87"/>
      <c r="I26" s="87"/>
      <c r="J26" s="87"/>
      <c r="K26" s="176"/>
      <c r="L26" s="79">
        <v>21</v>
      </c>
      <c r="M26" s="79">
        <v>18</v>
      </c>
      <c r="N26" s="79">
        <v>8</v>
      </c>
      <c r="O26" s="88">
        <v>8</v>
      </c>
      <c r="P26" s="89">
        <v>0</v>
      </c>
      <c r="Q26" s="90">
        <f>O26+P26</f>
        <v>8</v>
      </c>
      <c r="R26" s="80">
        <f>IFERROR(Q26/N26,"-")</f>
        <v>1</v>
      </c>
      <c r="S26" s="79">
        <v>4</v>
      </c>
      <c r="T26" s="79">
        <v>3</v>
      </c>
      <c r="U26" s="80">
        <f>IFERROR(T26/(Q26),"-")</f>
        <v>0.375</v>
      </c>
      <c r="V26" s="81"/>
      <c r="W26" s="82">
        <v>5</v>
      </c>
      <c r="X26" s="80">
        <f>IF(Q26=0,"-",W26/Q26)</f>
        <v>0.625</v>
      </c>
      <c r="Y26" s="181">
        <v>157000</v>
      </c>
      <c r="Z26" s="182">
        <f>IFERROR(Y26/Q26,"-")</f>
        <v>19625</v>
      </c>
      <c r="AA26" s="182">
        <f>IFERROR(Y26/W26,"-")</f>
        <v>31400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0.125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0.125</v>
      </c>
      <c r="BH26" s="109">
        <v>1</v>
      </c>
      <c r="BI26" s="111">
        <f>IFERROR(BH26/BF26,"-")</f>
        <v>1</v>
      </c>
      <c r="BJ26" s="112">
        <v>65000</v>
      </c>
      <c r="BK26" s="113">
        <f>IFERROR(BJ26/BF26,"-")</f>
        <v>65000</v>
      </c>
      <c r="BL26" s="114"/>
      <c r="BM26" s="114"/>
      <c r="BN26" s="114">
        <v>1</v>
      </c>
      <c r="BO26" s="116">
        <v>2</v>
      </c>
      <c r="BP26" s="117">
        <f>IF(Q26=0,"",IF(BO26=0,"",(BO26/Q26)))</f>
        <v>0.25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4</v>
      </c>
      <c r="BY26" s="124">
        <f>IF(Q26=0,"",IF(BX26=0,"",(BX26/Q26)))</f>
        <v>0.5</v>
      </c>
      <c r="BZ26" s="125">
        <v>4</v>
      </c>
      <c r="CA26" s="126">
        <f>IFERROR(BZ26/BX26,"-")</f>
        <v>1</v>
      </c>
      <c r="CB26" s="127">
        <v>308300</v>
      </c>
      <c r="CC26" s="128">
        <f>IFERROR(CB26/BX26,"-")</f>
        <v>77075</v>
      </c>
      <c r="CD26" s="129"/>
      <c r="CE26" s="129">
        <v>1</v>
      </c>
      <c r="CF26" s="129">
        <v>3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5</v>
      </c>
      <c r="CQ26" s="138">
        <v>157000</v>
      </c>
      <c r="CR26" s="138">
        <v>120300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>
        <f>AC27</f>
        <v>0.28888888888889</v>
      </c>
      <c r="B27" s="184" t="s">
        <v>112</v>
      </c>
      <c r="C27" s="184" t="s">
        <v>58</v>
      </c>
      <c r="D27" s="184"/>
      <c r="E27" s="184" t="s">
        <v>113</v>
      </c>
      <c r="F27" s="184" t="s">
        <v>114</v>
      </c>
      <c r="G27" s="184" t="s">
        <v>61</v>
      </c>
      <c r="H27" s="87" t="s">
        <v>110</v>
      </c>
      <c r="I27" s="87" t="s">
        <v>81</v>
      </c>
      <c r="J27" s="186" t="s">
        <v>115</v>
      </c>
      <c r="K27" s="176">
        <v>90000</v>
      </c>
      <c r="L27" s="79">
        <v>6</v>
      </c>
      <c r="M27" s="79">
        <v>0</v>
      </c>
      <c r="N27" s="79">
        <v>40</v>
      </c>
      <c r="O27" s="88">
        <v>1</v>
      </c>
      <c r="P27" s="89">
        <v>0</v>
      </c>
      <c r="Q27" s="90">
        <f>O27+P27</f>
        <v>1</v>
      </c>
      <c r="R27" s="80">
        <f>IFERROR(Q27/N27,"-")</f>
        <v>0.025</v>
      </c>
      <c r="S27" s="79">
        <v>1</v>
      </c>
      <c r="T27" s="79">
        <v>0</v>
      </c>
      <c r="U27" s="80">
        <f>IFERROR(T27/(Q27),"-")</f>
        <v>0</v>
      </c>
      <c r="V27" s="81">
        <f>IFERROR(K27/SUM(Q27:Q28),"-")</f>
        <v>15000</v>
      </c>
      <c r="W27" s="82">
        <v>1</v>
      </c>
      <c r="X27" s="80">
        <f>IF(Q27=0,"-",W27/Q27)</f>
        <v>1</v>
      </c>
      <c r="Y27" s="181">
        <v>0</v>
      </c>
      <c r="Z27" s="182">
        <f>IFERROR(Y27/Q27,"-")</f>
        <v>0</v>
      </c>
      <c r="AA27" s="182">
        <f>IFERROR(Y27/W27,"-")</f>
        <v>0</v>
      </c>
      <c r="AB27" s="176">
        <f>SUM(Y27:Y28)-SUM(K27:K28)</f>
        <v>-64000</v>
      </c>
      <c r="AC27" s="83">
        <f>SUM(Y27:Y28)/SUM(K27:K28)</f>
        <v>0.28888888888889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1</v>
      </c>
      <c r="BQ27" s="118">
        <v>1</v>
      </c>
      <c r="BR27" s="119">
        <f>IFERROR(BQ27/BO27,"-")</f>
        <v>1</v>
      </c>
      <c r="BS27" s="120">
        <v>15000</v>
      </c>
      <c r="BT27" s="121">
        <f>IFERROR(BS27/BO27,"-")</f>
        <v>15000</v>
      </c>
      <c r="BU27" s="122"/>
      <c r="BV27" s="122"/>
      <c r="BW27" s="122">
        <v>1</v>
      </c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0</v>
      </c>
      <c r="CR27" s="138">
        <v>15000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116</v>
      </c>
      <c r="C28" s="184" t="s">
        <v>58</v>
      </c>
      <c r="D28" s="184"/>
      <c r="E28" s="184" t="s">
        <v>113</v>
      </c>
      <c r="F28" s="184" t="s">
        <v>114</v>
      </c>
      <c r="G28" s="184" t="s">
        <v>73</v>
      </c>
      <c r="H28" s="87"/>
      <c r="I28" s="87"/>
      <c r="J28" s="87"/>
      <c r="K28" s="176"/>
      <c r="L28" s="79">
        <v>8</v>
      </c>
      <c r="M28" s="79">
        <v>8</v>
      </c>
      <c r="N28" s="79">
        <v>9</v>
      </c>
      <c r="O28" s="88">
        <v>5</v>
      </c>
      <c r="P28" s="89">
        <v>0</v>
      </c>
      <c r="Q28" s="90">
        <f>O28+P28</f>
        <v>5</v>
      </c>
      <c r="R28" s="80">
        <f>IFERROR(Q28/N28,"-")</f>
        <v>0.55555555555556</v>
      </c>
      <c r="S28" s="79">
        <v>1</v>
      </c>
      <c r="T28" s="79">
        <v>3</v>
      </c>
      <c r="U28" s="80">
        <f>IFERROR(T28/(Q28),"-")</f>
        <v>0.6</v>
      </c>
      <c r="V28" s="81"/>
      <c r="W28" s="82">
        <v>2</v>
      </c>
      <c r="X28" s="80">
        <f>IF(Q28=0,"-",W28/Q28)</f>
        <v>0.4</v>
      </c>
      <c r="Y28" s="181">
        <v>26000</v>
      </c>
      <c r="Z28" s="182">
        <f>IFERROR(Y28/Q28,"-")</f>
        <v>5200</v>
      </c>
      <c r="AA28" s="182">
        <f>IFERROR(Y28/W28,"-")</f>
        <v>13000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0.4</v>
      </c>
      <c r="BH28" s="109">
        <v>1</v>
      </c>
      <c r="BI28" s="111">
        <f>IFERROR(BH28/BF28,"-")</f>
        <v>0.5</v>
      </c>
      <c r="BJ28" s="112">
        <v>234000</v>
      </c>
      <c r="BK28" s="113">
        <f>IFERROR(BJ28/BF28,"-")</f>
        <v>117000</v>
      </c>
      <c r="BL28" s="114"/>
      <c r="BM28" s="114"/>
      <c r="BN28" s="114">
        <v>1</v>
      </c>
      <c r="BO28" s="116">
        <v>3</v>
      </c>
      <c r="BP28" s="117">
        <f>IF(Q28=0,"",IF(BO28=0,"",(BO28/Q28)))</f>
        <v>0.6</v>
      </c>
      <c r="BQ28" s="118">
        <v>1</v>
      </c>
      <c r="BR28" s="119">
        <f>IFERROR(BQ28/BO28,"-")</f>
        <v>0.33333333333333</v>
      </c>
      <c r="BS28" s="120">
        <v>26000</v>
      </c>
      <c r="BT28" s="121">
        <f>IFERROR(BS28/BO28,"-")</f>
        <v>8666.6666666667</v>
      </c>
      <c r="BU28" s="122"/>
      <c r="BV28" s="122"/>
      <c r="BW28" s="122">
        <v>1</v>
      </c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2</v>
      </c>
      <c r="CQ28" s="138">
        <v>26000</v>
      </c>
      <c r="CR28" s="138">
        <v>234000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1.5157894736842</v>
      </c>
      <c r="B29" s="184" t="s">
        <v>117</v>
      </c>
      <c r="C29" s="184" t="s">
        <v>58</v>
      </c>
      <c r="D29" s="184"/>
      <c r="E29" s="184" t="s">
        <v>118</v>
      </c>
      <c r="F29" s="184" t="s">
        <v>119</v>
      </c>
      <c r="G29" s="184" t="s">
        <v>61</v>
      </c>
      <c r="H29" s="87" t="s">
        <v>120</v>
      </c>
      <c r="I29" s="87" t="s">
        <v>63</v>
      </c>
      <c r="J29" s="186" t="s">
        <v>87</v>
      </c>
      <c r="K29" s="176">
        <v>190000</v>
      </c>
      <c r="L29" s="79">
        <v>8</v>
      </c>
      <c r="M29" s="79">
        <v>0</v>
      </c>
      <c r="N29" s="79">
        <v>26</v>
      </c>
      <c r="O29" s="88">
        <v>4</v>
      </c>
      <c r="P29" s="89">
        <v>0</v>
      </c>
      <c r="Q29" s="90">
        <f>O29+P29</f>
        <v>4</v>
      </c>
      <c r="R29" s="80">
        <f>IFERROR(Q29/N29,"-")</f>
        <v>0.15384615384615</v>
      </c>
      <c r="S29" s="79">
        <v>0</v>
      </c>
      <c r="T29" s="79">
        <v>1</v>
      </c>
      <c r="U29" s="80">
        <f>IFERROR(T29/(Q29),"-")</f>
        <v>0.25</v>
      </c>
      <c r="V29" s="81">
        <f>IFERROR(K29/SUM(Q29:Q30),"-")</f>
        <v>19000</v>
      </c>
      <c r="W29" s="82">
        <v>1</v>
      </c>
      <c r="X29" s="80">
        <f>IF(Q29=0,"-",W29/Q29)</f>
        <v>0.25</v>
      </c>
      <c r="Y29" s="181">
        <v>30000</v>
      </c>
      <c r="Z29" s="182">
        <f>IFERROR(Y29/Q29,"-")</f>
        <v>7500</v>
      </c>
      <c r="AA29" s="182">
        <f>IFERROR(Y29/W29,"-")</f>
        <v>30000</v>
      </c>
      <c r="AB29" s="176">
        <f>SUM(Y29:Y30)-SUM(K29:K30)</f>
        <v>98000</v>
      </c>
      <c r="AC29" s="83">
        <f>SUM(Y29:Y30)/SUM(K29:K30)</f>
        <v>1.5157894736842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0.25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0.5</v>
      </c>
      <c r="BQ29" s="118">
        <v>1</v>
      </c>
      <c r="BR29" s="119">
        <f>IFERROR(BQ29/BO29,"-")</f>
        <v>0.5</v>
      </c>
      <c r="BS29" s="120">
        <v>30000</v>
      </c>
      <c r="BT29" s="121">
        <f>IFERROR(BS29/BO29,"-")</f>
        <v>15000</v>
      </c>
      <c r="BU29" s="122">
        <v>1</v>
      </c>
      <c r="BV29" s="122"/>
      <c r="BW29" s="122"/>
      <c r="BX29" s="123">
        <v>1</v>
      </c>
      <c r="BY29" s="124">
        <f>IF(Q29=0,"",IF(BX29=0,"",(BX29/Q29)))</f>
        <v>0.25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30000</v>
      </c>
      <c r="CR29" s="138">
        <v>30000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121</v>
      </c>
      <c r="C30" s="184" t="s">
        <v>58</v>
      </c>
      <c r="D30" s="184"/>
      <c r="E30" s="184" t="s">
        <v>118</v>
      </c>
      <c r="F30" s="184" t="s">
        <v>119</v>
      </c>
      <c r="G30" s="184" t="s">
        <v>73</v>
      </c>
      <c r="H30" s="87"/>
      <c r="I30" s="87"/>
      <c r="J30" s="87"/>
      <c r="K30" s="176"/>
      <c r="L30" s="79">
        <v>26</v>
      </c>
      <c r="M30" s="79">
        <v>21</v>
      </c>
      <c r="N30" s="79">
        <v>12</v>
      </c>
      <c r="O30" s="88">
        <v>6</v>
      </c>
      <c r="P30" s="89">
        <v>0</v>
      </c>
      <c r="Q30" s="90">
        <f>O30+P30</f>
        <v>6</v>
      </c>
      <c r="R30" s="80">
        <f>IFERROR(Q30/N30,"-")</f>
        <v>0.5</v>
      </c>
      <c r="S30" s="79">
        <v>2</v>
      </c>
      <c r="T30" s="79">
        <v>1</v>
      </c>
      <c r="U30" s="80">
        <f>IFERROR(T30/(Q30),"-")</f>
        <v>0.16666666666667</v>
      </c>
      <c r="V30" s="81"/>
      <c r="W30" s="82">
        <v>2</v>
      </c>
      <c r="X30" s="80">
        <f>IF(Q30=0,"-",W30/Q30)</f>
        <v>0.33333333333333</v>
      </c>
      <c r="Y30" s="181">
        <v>258000</v>
      </c>
      <c r="Z30" s="182">
        <f>IFERROR(Y30/Q30,"-")</f>
        <v>43000</v>
      </c>
      <c r="AA30" s="182">
        <f>IFERROR(Y30/W30,"-")</f>
        <v>129000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3</v>
      </c>
      <c r="BP30" s="117">
        <f>IF(Q30=0,"",IF(BO30=0,"",(BO30/Q30)))</f>
        <v>0.5</v>
      </c>
      <c r="BQ30" s="118">
        <v>1</v>
      </c>
      <c r="BR30" s="119">
        <f>IFERROR(BQ30/BO30,"-")</f>
        <v>0.33333333333333</v>
      </c>
      <c r="BS30" s="120">
        <v>71000</v>
      </c>
      <c r="BT30" s="121">
        <f>IFERROR(BS30/BO30,"-")</f>
        <v>23666.666666667</v>
      </c>
      <c r="BU30" s="122"/>
      <c r="BV30" s="122"/>
      <c r="BW30" s="122">
        <v>1</v>
      </c>
      <c r="BX30" s="123">
        <v>3</v>
      </c>
      <c r="BY30" s="124">
        <f>IF(Q30=0,"",IF(BX30=0,"",(BX30/Q30)))</f>
        <v>0.5</v>
      </c>
      <c r="BZ30" s="125">
        <v>1</v>
      </c>
      <c r="CA30" s="126">
        <f>IFERROR(BZ30/BX30,"-")</f>
        <v>0.33333333333333</v>
      </c>
      <c r="CB30" s="127">
        <v>207000</v>
      </c>
      <c r="CC30" s="128">
        <f>IFERROR(CB30/BX30,"-")</f>
        <v>69000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258000</v>
      </c>
      <c r="CR30" s="138">
        <v>207000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0.148</v>
      </c>
      <c r="B31" s="184" t="s">
        <v>122</v>
      </c>
      <c r="C31" s="184" t="s">
        <v>58</v>
      </c>
      <c r="D31" s="184"/>
      <c r="E31" s="184" t="s">
        <v>123</v>
      </c>
      <c r="F31" s="184" t="s">
        <v>119</v>
      </c>
      <c r="G31" s="184" t="s">
        <v>61</v>
      </c>
      <c r="H31" s="87" t="s">
        <v>68</v>
      </c>
      <c r="I31" s="87" t="s">
        <v>124</v>
      </c>
      <c r="J31" s="87" t="s">
        <v>125</v>
      </c>
      <c r="K31" s="176">
        <v>250000</v>
      </c>
      <c r="L31" s="79">
        <v>23</v>
      </c>
      <c r="M31" s="79">
        <v>0</v>
      </c>
      <c r="N31" s="79">
        <v>92</v>
      </c>
      <c r="O31" s="88">
        <v>7</v>
      </c>
      <c r="P31" s="89">
        <v>0</v>
      </c>
      <c r="Q31" s="90">
        <f>O31+P31</f>
        <v>7</v>
      </c>
      <c r="R31" s="80">
        <f>IFERROR(Q31/N31,"-")</f>
        <v>0.076086956521739</v>
      </c>
      <c r="S31" s="79">
        <v>0</v>
      </c>
      <c r="T31" s="79">
        <v>4</v>
      </c>
      <c r="U31" s="80">
        <f>IFERROR(T31/(Q31),"-")</f>
        <v>0.57142857142857</v>
      </c>
      <c r="V31" s="81">
        <f>IFERROR(K31/SUM(Q31:Q32),"-")</f>
        <v>9615.3846153846</v>
      </c>
      <c r="W31" s="82">
        <v>2</v>
      </c>
      <c r="X31" s="80">
        <f>IF(Q31=0,"-",W31/Q31)</f>
        <v>0.28571428571429</v>
      </c>
      <c r="Y31" s="181">
        <v>8000</v>
      </c>
      <c r="Z31" s="182">
        <f>IFERROR(Y31/Q31,"-")</f>
        <v>1142.8571428571</v>
      </c>
      <c r="AA31" s="182">
        <f>IFERROR(Y31/W31,"-")</f>
        <v>4000</v>
      </c>
      <c r="AB31" s="176">
        <f>SUM(Y31:Y32)-SUM(K31:K32)</f>
        <v>-213000</v>
      </c>
      <c r="AC31" s="83">
        <f>SUM(Y31:Y32)/SUM(K31:K32)</f>
        <v>0.148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0.14285714285714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2</v>
      </c>
      <c r="BG31" s="110">
        <f>IF(Q31=0,"",IF(BF31=0,"",(BF31/Q31)))</f>
        <v>0.28571428571429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0.42857142857143</v>
      </c>
      <c r="BQ31" s="118">
        <v>1</v>
      </c>
      <c r="BR31" s="119">
        <f>IFERROR(BQ31/BO31,"-")</f>
        <v>0.33333333333333</v>
      </c>
      <c r="BS31" s="120">
        <v>5000</v>
      </c>
      <c r="BT31" s="121">
        <f>IFERROR(BS31/BO31,"-")</f>
        <v>1666.6666666667</v>
      </c>
      <c r="BU31" s="122">
        <v>1</v>
      </c>
      <c r="BV31" s="122"/>
      <c r="BW31" s="122"/>
      <c r="BX31" s="123">
        <v>1</v>
      </c>
      <c r="BY31" s="124">
        <f>IF(Q31=0,"",IF(BX31=0,"",(BX31/Q31)))</f>
        <v>0.14285714285714</v>
      </c>
      <c r="BZ31" s="125">
        <v>1</v>
      </c>
      <c r="CA31" s="126">
        <f>IFERROR(BZ31/BX31,"-")</f>
        <v>1</v>
      </c>
      <c r="CB31" s="127">
        <v>3000</v>
      </c>
      <c r="CC31" s="128">
        <f>IFERROR(CB31/BX31,"-")</f>
        <v>3000</v>
      </c>
      <c r="CD31" s="129">
        <v>1</v>
      </c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8000</v>
      </c>
      <c r="CR31" s="138">
        <v>5000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126</v>
      </c>
      <c r="C32" s="184" t="s">
        <v>58</v>
      </c>
      <c r="D32" s="184"/>
      <c r="E32" s="184" t="s">
        <v>123</v>
      </c>
      <c r="F32" s="184" t="s">
        <v>119</v>
      </c>
      <c r="G32" s="184" t="s">
        <v>73</v>
      </c>
      <c r="H32" s="87"/>
      <c r="I32" s="87"/>
      <c r="J32" s="87"/>
      <c r="K32" s="176"/>
      <c r="L32" s="79">
        <v>106</v>
      </c>
      <c r="M32" s="79">
        <v>57</v>
      </c>
      <c r="N32" s="79">
        <v>6</v>
      </c>
      <c r="O32" s="88">
        <v>19</v>
      </c>
      <c r="P32" s="89">
        <v>0</v>
      </c>
      <c r="Q32" s="90">
        <f>O32+P32</f>
        <v>19</v>
      </c>
      <c r="R32" s="80">
        <f>IFERROR(Q32/N32,"-")</f>
        <v>3.1666666666667</v>
      </c>
      <c r="S32" s="79">
        <v>2</v>
      </c>
      <c r="T32" s="79">
        <v>6</v>
      </c>
      <c r="U32" s="80">
        <f>IFERROR(T32/(Q32),"-")</f>
        <v>0.31578947368421</v>
      </c>
      <c r="V32" s="81"/>
      <c r="W32" s="82">
        <v>4</v>
      </c>
      <c r="X32" s="80">
        <f>IF(Q32=0,"-",W32/Q32)</f>
        <v>0.21052631578947</v>
      </c>
      <c r="Y32" s="181">
        <v>29000</v>
      </c>
      <c r="Z32" s="182">
        <f>IFERROR(Y32/Q32,"-")</f>
        <v>1526.3157894737</v>
      </c>
      <c r="AA32" s="182">
        <f>IFERROR(Y32/W32,"-")</f>
        <v>7250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0.052631578947368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5</v>
      </c>
      <c r="BG32" s="110">
        <f>IF(Q32=0,"",IF(BF32=0,"",(BF32/Q32)))</f>
        <v>0.26315789473684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8</v>
      </c>
      <c r="BP32" s="117">
        <f>IF(Q32=0,"",IF(BO32=0,"",(BO32/Q32)))</f>
        <v>0.42105263157895</v>
      </c>
      <c r="BQ32" s="118">
        <v>1</v>
      </c>
      <c r="BR32" s="119">
        <f>IFERROR(BQ32/BO32,"-")</f>
        <v>0.125</v>
      </c>
      <c r="BS32" s="120">
        <v>5000</v>
      </c>
      <c r="BT32" s="121">
        <f>IFERROR(BS32/BO32,"-")</f>
        <v>625</v>
      </c>
      <c r="BU32" s="122">
        <v>1</v>
      </c>
      <c r="BV32" s="122"/>
      <c r="BW32" s="122"/>
      <c r="BX32" s="123">
        <v>4</v>
      </c>
      <c r="BY32" s="124">
        <f>IF(Q32=0,"",IF(BX32=0,"",(BX32/Q32)))</f>
        <v>0.21052631578947</v>
      </c>
      <c r="BZ32" s="125">
        <v>2</v>
      </c>
      <c r="CA32" s="126">
        <f>IFERROR(BZ32/BX32,"-")</f>
        <v>0.5</v>
      </c>
      <c r="CB32" s="127">
        <v>33000</v>
      </c>
      <c r="CC32" s="128">
        <f>IFERROR(CB32/BX32,"-")</f>
        <v>8250</v>
      </c>
      <c r="CD32" s="129"/>
      <c r="CE32" s="129"/>
      <c r="CF32" s="129">
        <v>2</v>
      </c>
      <c r="CG32" s="130">
        <v>1</v>
      </c>
      <c r="CH32" s="131">
        <f>IF(Q32=0,"",IF(CG32=0,"",(CG32/Q32)))</f>
        <v>0.052631578947368</v>
      </c>
      <c r="CI32" s="132">
        <v>1</v>
      </c>
      <c r="CJ32" s="133">
        <f>IFERROR(CI32/CG32,"-")</f>
        <v>1</v>
      </c>
      <c r="CK32" s="134">
        <v>1000</v>
      </c>
      <c r="CL32" s="135">
        <f>IFERROR(CK32/CG32,"-")</f>
        <v>1000</v>
      </c>
      <c r="CM32" s="136">
        <v>1</v>
      </c>
      <c r="CN32" s="136"/>
      <c r="CO32" s="136"/>
      <c r="CP32" s="137">
        <v>4</v>
      </c>
      <c r="CQ32" s="138">
        <v>29000</v>
      </c>
      <c r="CR32" s="138">
        <v>24000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0.61666666666667</v>
      </c>
      <c r="B33" s="184" t="s">
        <v>127</v>
      </c>
      <c r="C33" s="184" t="s">
        <v>58</v>
      </c>
      <c r="D33" s="184"/>
      <c r="E33" s="184" t="s">
        <v>90</v>
      </c>
      <c r="F33" s="184" t="s">
        <v>100</v>
      </c>
      <c r="G33" s="184" t="s">
        <v>61</v>
      </c>
      <c r="H33" s="87" t="s">
        <v>128</v>
      </c>
      <c r="I33" s="87" t="s">
        <v>129</v>
      </c>
      <c r="J33" s="87" t="s">
        <v>130</v>
      </c>
      <c r="K33" s="176">
        <v>300000</v>
      </c>
      <c r="L33" s="79">
        <v>7</v>
      </c>
      <c r="M33" s="79">
        <v>0</v>
      </c>
      <c r="N33" s="79">
        <v>45</v>
      </c>
      <c r="O33" s="88">
        <v>2</v>
      </c>
      <c r="P33" s="89">
        <v>0</v>
      </c>
      <c r="Q33" s="90">
        <f>O33+P33</f>
        <v>2</v>
      </c>
      <c r="R33" s="80">
        <f>IFERROR(Q33/N33,"-")</f>
        <v>0.044444444444444</v>
      </c>
      <c r="S33" s="79">
        <v>0</v>
      </c>
      <c r="T33" s="79">
        <v>1</v>
      </c>
      <c r="U33" s="80">
        <f>IFERROR(T33/(Q33),"-")</f>
        <v>0.5</v>
      </c>
      <c r="V33" s="81">
        <f>IFERROR(K33/SUM(Q33:Q37),"-")</f>
        <v>13636.363636364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SUM(Y33:Y37)-SUM(K33:K37)</f>
        <v>-115000</v>
      </c>
      <c r="AC33" s="83">
        <f>SUM(Y33:Y37)/SUM(K33:K37)</f>
        <v>0.61666666666667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1</v>
      </c>
      <c r="AX33" s="104">
        <f>IF(Q33=0,"",IF(AW33=0,"",(AW33/Q33)))</f>
        <v>0.5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1</v>
      </c>
      <c r="BG33" s="110">
        <f>IF(Q33=0,"",IF(BF33=0,"",(BF33/Q33)))</f>
        <v>0.5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131</v>
      </c>
      <c r="C34" s="184" t="s">
        <v>58</v>
      </c>
      <c r="D34" s="184"/>
      <c r="E34" s="184" t="s">
        <v>90</v>
      </c>
      <c r="F34" s="184" t="s">
        <v>105</v>
      </c>
      <c r="G34" s="184" t="s">
        <v>61</v>
      </c>
      <c r="H34" s="87"/>
      <c r="I34" s="87" t="s">
        <v>129</v>
      </c>
      <c r="J34" s="87"/>
      <c r="K34" s="176"/>
      <c r="L34" s="79">
        <v>8</v>
      </c>
      <c r="M34" s="79">
        <v>0</v>
      </c>
      <c r="N34" s="79">
        <v>47</v>
      </c>
      <c r="O34" s="88">
        <v>2</v>
      </c>
      <c r="P34" s="89">
        <v>0</v>
      </c>
      <c r="Q34" s="90">
        <f>O34+P34</f>
        <v>2</v>
      </c>
      <c r="R34" s="80">
        <f>IFERROR(Q34/N34,"-")</f>
        <v>0.042553191489362</v>
      </c>
      <c r="S34" s="79">
        <v>0</v>
      </c>
      <c r="T34" s="79">
        <v>0</v>
      </c>
      <c r="U34" s="80">
        <f>IFERROR(T34/(Q34),"-")</f>
        <v>0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2</v>
      </c>
      <c r="BP34" s="117">
        <f>IF(Q34=0,"",IF(BO34=0,"",(BO34/Q34)))</f>
        <v>1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132</v>
      </c>
      <c r="C35" s="184" t="s">
        <v>58</v>
      </c>
      <c r="D35" s="184"/>
      <c r="E35" s="184" t="s">
        <v>90</v>
      </c>
      <c r="F35" s="184" t="s">
        <v>107</v>
      </c>
      <c r="G35" s="184" t="s">
        <v>61</v>
      </c>
      <c r="H35" s="87"/>
      <c r="I35" s="87" t="s">
        <v>129</v>
      </c>
      <c r="J35" s="87"/>
      <c r="K35" s="176"/>
      <c r="L35" s="79">
        <v>8</v>
      </c>
      <c r="M35" s="79">
        <v>0</v>
      </c>
      <c r="N35" s="79">
        <v>54</v>
      </c>
      <c r="O35" s="88">
        <v>1</v>
      </c>
      <c r="P35" s="89">
        <v>0</v>
      </c>
      <c r="Q35" s="90">
        <f>O35+P35</f>
        <v>1</v>
      </c>
      <c r="R35" s="80">
        <f>IFERROR(Q35/N35,"-")</f>
        <v>0.018518518518519</v>
      </c>
      <c r="S35" s="79">
        <v>0</v>
      </c>
      <c r="T35" s="79">
        <v>0</v>
      </c>
      <c r="U35" s="80">
        <f>IFERROR(T35/(Q35),"-")</f>
        <v>0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 t="s">
        <v>90</v>
      </c>
      <c r="F36" s="184" t="s">
        <v>134</v>
      </c>
      <c r="G36" s="184" t="s">
        <v>61</v>
      </c>
      <c r="H36" s="87"/>
      <c r="I36" s="87" t="s">
        <v>129</v>
      </c>
      <c r="J36" s="87"/>
      <c r="K36" s="176"/>
      <c r="L36" s="79">
        <v>8</v>
      </c>
      <c r="M36" s="79">
        <v>0</v>
      </c>
      <c r="N36" s="79">
        <v>60</v>
      </c>
      <c r="O36" s="88">
        <v>1</v>
      </c>
      <c r="P36" s="89">
        <v>0</v>
      </c>
      <c r="Q36" s="90">
        <f>O36+P36</f>
        <v>1</v>
      </c>
      <c r="R36" s="80">
        <f>IFERROR(Q36/N36,"-")</f>
        <v>0.016666666666667</v>
      </c>
      <c r="S36" s="79">
        <v>0</v>
      </c>
      <c r="T36" s="79">
        <v>0</v>
      </c>
      <c r="U36" s="80">
        <f>IFERROR(T36/(Q36),"-")</f>
        <v>0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1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135</v>
      </c>
      <c r="C37" s="184" t="s">
        <v>58</v>
      </c>
      <c r="D37" s="184"/>
      <c r="E37" s="184" t="s">
        <v>72</v>
      </c>
      <c r="F37" s="184" t="s">
        <v>72</v>
      </c>
      <c r="G37" s="184" t="s">
        <v>73</v>
      </c>
      <c r="H37" s="87"/>
      <c r="I37" s="87"/>
      <c r="J37" s="87"/>
      <c r="K37" s="176"/>
      <c r="L37" s="79">
        <v>148</v>
      </c>
      <c r="M37" s="79">
        <v>81</v>
      </c>
      <c r="N37" s="79">
        <v>66</v>
      </c>
      <c r="O37" s="88">
        <v>16</v>
      </c>
      <c r="P37" s="89">
        <v>0</v>
      </c>
      <c r="Q37" s="90">
        <f>O37+P37</f>
        <v>16</v>
      </c>
      <c r="R37" s="80">
        <f>IFERROR(Q37/N37,"-")</f>
        <v>0.24242424242424</v>
      </c>
      <c r="S37" s="79">
        <v>3</v>
      </c>
      <c r="T37" s="79">
        <v>5</v>
      </c>
      <c r="U37" s="80">
        <f>IFERROR(T37/(Q37),"-")</f>
        <v>0.3125</v>
      </c>
      <c r="V37" s="81"/>
      <c r="W37" s="82">
        <v>7</v>
      </c>
      <c r="X37" s="80">
        <f>IF(Q37=0,"-",W37/Q37)</f>
        <v>0.4375</v>
      </c>
      <c r="Y37" s="181">
        <v>185000</v>
      </c>
      <c r="Z37" s="182">
        <f>IFERROR(Y37/Q37,"-")</f>
        <v>11562.5</v>
      </c>
      <c r="AA37" s="182">
        <f>IFERROR(Y37/W37,"-")</f>
        <v>26428.571428571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4</v>
      </c>
      <c r="BG37" s="110">
        <f>IF(Q37=0,"",IF(BF37=0,"",(BF37/Q37)))</f>
        <v>0.25</v>
      </c>
      <c r="BH37" s="109">
        <v>1</v>
      </c>
      <c r="BI37" s="111">
        <f>IFERROR(BH37/BF37,"-")</f>
        <v>0.25</v>
      </c>
      <c r="BJ37" s="112">
        <v>3000</v>
      </c>
      <c r="BK37" s="113">
        <f>IFERROR(BJ37/BF37,"-")</f>
        <v>750</v>
      </c>
      <c r="BL37" s="114">
        <v>1</v>
      </c>
      <c r="BM37" s="114"/>
      <c r="BN37" s="114"/>
      <c r="BO37" s="116">
        <v>6</v>
      </c>
      <c r="BP37" s="117">
        <f>IF(Q37=0,"",IF(BO37=0,"",(BO37/Q37)))</f>
        <v>0.375</v>
      </c>
      <c r="BQ37" s="118">
        <v>3</v>
      </c>
      <c r="BR37" s="119">
        <f>IFERROR(BQ37/BO37,"-")</f>
        <v>0.5</v>
      </c>
      <c r="BS37" s="120">
        <v>161000</v>
      </c>
      <c r="BT37" s="121">
        <f>IFERROR(BS37/BO37,"-")</f>
        <v>26833.333333333</v>
      </c>
      <c r="BU37" s="122">
        <v>2</v>
      </c>
      <c r="BV37" s="122"/>
      <c r="BW37" s="122">
        <v>1</v>
      </c>
      <c r="BX37" s="123">
        <v>4</v>
      </c>
      <c r="BY37" s="124">
        <f>IF(Q37=0,"",IF(BX37=0,"",(BX37/Q37)))</f>
        <v>0.25</v>
      </c>
      <c r="BZ37" s="125">
        <v>2</v>
      </c>
      <c r="CA37" s="126">
        <f>IFERROR(BZ37/BX37,"-")</f>
        <v>0.5</v>
      </c>
      <c r="CB37" s="127">
        <v>16000</v>
      </c>
      <c r="CC37" s="128">
        <f>IFERROR(CB37/BX37,"-")</f>
        <v>4000</v>
      </c>
      <c r="CD37" s="129"/>
      <c r="CE37" s="129">
        <v>1</v>
      </c>
      <c r="CF37" s="129">
        <v>1</v>
      </c>
      <c r="CG37" s="130">
        <v>2</v>
      </c>
      <c r="CH37" s="131">
        <f>IF(Q37=0,"",IF(CG37=0,"",(CG37/Q37)))</f>
        <v>0.125</v>
      </c>
      <c r="CI37" s="132">
        <v>1</v>
      </c>
      <c r="CJ37" s="133">
        <f>IFERROR(CI37/CG37,"-")</f>
        <v>0.5</v>
      </c>
      <c r="CK37" s="134">
        <v>8000</v>
      </c>
      <c r="CL37" s="135">
        <f>IFERROR(CK37/CG37,"-")</f>
        <v>4000</v>
      </c>
      <c r="CM37" s="136"/>
      <c r="CN37" s="136">
        <v>1</v>
      </c>
      <c r="CO37" s="136"/>
      <c r="CP37" s="137">
        <v>7</v>
      </c>
      <c r="CQ37" s="138">
        <v>185000</v>
      </c>
      <c r="CR37" s="138">
        <v>155000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>
        <f>AC38</f>
        <v>0.36923076923077</v>
      </c>
      <c r="B38" s="184" t="s">
        <v>136</v>
      </c>
      <c r="C38" s="184" t="s">
        <v>58</v>
      </c>
      <c r="D38" s="184"/>
      <c r="E38" s="184" t="s">
        <v>123</v>
      </c>
      <c r="F38" s="184" t="s">
        <v>100</v>
      </c>
      <c r="G38" s="184" t="s">
        <v>61</v>
      </c>
      <c r="H38" s="87" t="s">
        <v>91</v>
      </c>
      <c r="I38" s="87" t="s">
        <v>124</v>
      </c>
      <c r="J38" s="87" t="s">
        <v>137</v>
      </c>
      <c r="K38" s="176">
        <v>260000</v>
      </c>
      <c r="L38" s="79">
        <v>7</v>
      </c>
      <c r="M38" s="79">
        <v>0</v>
      </c>
      <c r="N38" s="79">
        <v>22</v>
      </c>
      <c r="O38" s="88">
        <v>2</v>
      </c>
      <c r="P38" s="89">
        <v>0</v>
      </c>
      <c r="Q38" s="90">
        <f>O38+P38</f>
        <v>2</v>
      </c>
      <c r="R38" s="80">
        <f>IFERROR(Q38/N38,"-")</f>
        <v>0.090909090909091</v>
      </c>
      <c r="S38" s="79">
        <v>0</v>
      </c>
      <c r="T38" s="79">
        <v>1</v>
      </c>
      <c r="U38" s="80">
        <f>IFERROR(T38/(Q38),"-")</f>
        <v>0.5</v>
      </c>
      <c r="V38" s="81">
        <f>IFERROR(K38/SUM(Q38:Q41),"-")</f>
        <v>13684.210526316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SUM(Y38:Y41)-SUM(K38:K41)</f>
        <v>-164000</v>
      </c>
      <c r="AC38" s="83">
        <f>SUM(Y38:Y41)/SUM(K38:K41)</f>
        <v>0.36923076923077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0.5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1</v>
      </c>
      <c r="BG38" s="110">
        <f>IF(Q38=0,"",IF(BF38=0,"",(BF38/Q38)))</f>
        <v>0.5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138</v>
      </c>
      <c r="C39" s="184" t="s">
        <v>58</v>
      </c>
      <c r="D39" s="184"/>
      <c r="E39" s="184" t="s">
        <v>123</v>
      </c>
      <c r="F39" s="184" t="s">
        <v>105</v>
      </c>
      <c r="G39" s="184" t="s">
        <v>61</v>
      </c>
      <c r="H39" s="87"/>
      <c r="I39" s="87" t="s">
        <v>124</v>
      </c>
      <c r="J39" s="87" t="s">
        <v>139</v>
      </c>
      <c r="K39" s="176"/>
      <c r="L39" s="79">
        <v>1</v>
      </c>
      <c r="M39" s="79">
        <v>0</v>
      </c>
      <c r="N39" s="79">
        <v>14</v>
      </c>
      <c r="O39" s="88">
        <v>0</v>
      </c>
      <c r="P39" s="89">
        <v>0</v>
      </c>
      <c r="Q39" s="90">
        <f>O39+P39</f>
        <v>0</v>
      </c>
      <c r="R39" s="80">
        <f>IFERROR(Q39/N39,"-")</f>
        <v>0</v>
      </c>
      <c r="S39" s="79">
        <v>0</v>
      </c>
      <c r="T39" s="79">
        <v>0</v>
      </c>
      <c r="U39" s="80" t="str">
        <f>IFERROR(T39/(Q39),"-")</f>
        <v>-</v>
      </c>
      <c r="V39" s="81"/>
      <c r="W39" s="82">
        <v>0</v>
      </c>
      <c r="X39" s="80" t="str">
        <f>IF(Q39=0,"-",W39/Q39)</f>
        <v>-</v>
      </c>
      <c r="Y39" s="181">
        <v>0</v>
      </c>
      <c r="Z39" s="182" t="str">
        <f>IFERROR(Y39/Q39,"-")</f>
        <v>-</v>
      </c>
      <c r="AA39" s="182" t="str">
        <f>IFERROR(Y39/W39,"-")</f>
        <v>-</v>
      </c>
      <c r="AB39" s="176"/>
      <c r="AC39" s="83"/>
      <c r="AD39" s="77"/>
      <c r="AE39" s="91"/>
      <c r="AF39" s="92" t="str">
        <f>IF(Q39=0,"",IF(AE39=0,"",(AE39/Q39)))</f>
        <v/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 t="str">
        <f>IF(Q39=0,"",IF(AN39=0,"",(AN39/Q39)))</f>
        <v/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 t="str">
        <f>IF(Q39=0,"",IF(AW39=0,"",(AW39/Q39)))</f>
        <v/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 t="str">
        <f>IF(Q39=0,"",IF(BF39=0,"",(BF39/Q39)))</f>
        <v/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 t="str">
        <f>IF(Q39=0,"",IF(BO39=0,"",(BO39/Q39)))</f>
        <v/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 t="str">
        <f>IF(Q39=0,"",IF(BX39=0,"",(BX39/Q39)))</f>
        <v/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 t="str">
        <f>IF(Q39=0,"",IF(CG39=0,"",(CG39/Q39)))</f>
        <v/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140</v>
      </c>
      <c r="C40" s="184" t="s">
        <v>58</v>
      </c>
      <c r="D40" s="184"/>
      <c r="E40" s="184" t="s">
        <v>123</v>
      </c>
      <c r="F40" s="184" t="s">
        <v>107</v>
      </c>
      <c r="G40" s="184" t="s">
        <v>61</v>
      </c>
      <c r="H40" s="87"/>
      <c r="I40" s="87" t="s">
        <v>124</v>
      </c>
      <c r="J40" s="87" t="s">
        <v>141</v>
      </c>
      <c r="K40" s="176"/>
      <c r="L40" s="79">
        <v>13</v>
      </c>
      <c r="M40" s="79">
        <v>0</v>
      </c>
      <c r="N40" s="79">
        <v>38</v>
      </c>
      <c r="O40" s="88">
        <v>8</v>
      </c>
      <c r="P40" s="89">
        <v>1</v>
      </c>
      <c r="Q40" s="90">
        <f>O40+P40</f>
        <v>9</v>
      </c>
      <c r="R40" s="80">
        <f>IFERROR(Q40/N40,"-")</f>
        <v>0.23684210526316</v>
      </c>
      <c r="S40" s="79">
        <v>1</v>
      </c>
      <c r="T40" s="79">
        <v>5</v>
      </c>
      <c r="U40" s="80">
        <f>IFERROR(T40/(Q40),"-")</f>
        <v>0.55555555555556</v>
      </c>
      <c r="V40" s="81"/>
      <c r="W40" s="82">
        <v>1</v>
      </c>
      <c r="X40" s="80">
        <f>IF(Q40=0,"-",W40/Q40)</f>
        <v>0.11111111111111</v>
      </c>
      <c r="Y40" s="181">
        <v>69000</v>
      </c>
      <c r="Z40" s="182">
        <f>IFERROR(Y40/Q40,"-")</f>
        <v>7666.6666666667</v>
      </c>
      <c r="AA40" s="182">
        <f>IFERROR(Y40/W40,"-")</f>
        <v>69000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4</v>
      </c>
      <c r="BG40" s="110">
        <f>IF(Q40=0,"",IF(BF40=0,"",(BF40/Q40)))</f>
        <v>0.44444444444444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5</v>
      </c>
      <c r="BP40" s="117">
        <f>IF(Q40=0,"",IF(BO40=0,"",(BO40/Q40)))</f>
        <v>0.55555555555556</v>
      </c>
      <c r="BQ40" s="118">
        <v>1</v>
      </c>
      <c r="BR40" s="119">
        <f>IFERROR(BQ40/BO40,"-")</f>
        <v>0.2</v>
      </c>
      <c r="BS40" s="120">
        <v>94000</v>
      </c>
      <c r="BT40" s="121">
        <f>IFERROR(BS40/BO40,"-")</f>
        <v>18800</v>
      </c>
      <c r="BU40" s="122"/>
      <c r="BV40" s="122"/>
      <c r="BW40" s="122">
        <v>1</v>
      </c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69000</v>
      </c>
      <c r="CR40" s="138">
        <v>94000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142</v>
      </c>
      <c r="C41" s="184" t="s">
        <v>58</v>
      </c>
      <c r="D41" s="184"/>
      <c r="E41" s="184" t="s">
        <v>72</v>
      </c>
      <c r="F41" s="184" t="s">
        <v>72</v>
      </c>
      <c r="G41" s="184" t="s">
        <v>73</v>
      </c>
      <c r="H41" s="87"/>
      <c r="I41" s="87"/>
      <c r="J41" s="87"/>
      <c r="K41" s="176"/>
      <c r="L41" s="79">
        <v>66</v>
      </c>
      <c r="M41" s="79">
        <v>38</v>
      </c>
      <c r="N41" s="79">
        <v>5</v>
      </c>
      <c r="O41" s="88">
        <v>8</v>
      </c>
      <c r="P41" s="89">
        <v>0</v>
      </c>
      <c r="Q41" s="90">
        <f>O41+P41</f>
        <v>8</v>
      </c>
      <c r="R41" s="80">
        <f>IFERROR(Q41/N41,"-")</f>
        <v>1.6</v>
      </c>
      <c r="S41" s="79">
        <v>0</v>
      </c>
      <c r="T41" s="79">
        <v>0</v>
      </c>
      <c r="U41" s="80">
        <f>IFERROR(T41/(Q41),"-")</f>
        <v>0</v>
      </c>
      <c r="V41" s="81"/>
      <c r="W41" s="82">
        <v>2</v>
      </c>
      <c r="X41" s="80">
        <f>IF(Q41=0,"-",W41/Q41)</f>
        <v>0.25</v>
      </c>
      <c r="Y41" s="181">
        <v>27000</v>
      </c>
      <c r="Z41" s="182">
        <f>IFERROR(Y41/Q41,"-")</f>
        <v>3375</v>
      </c>
      <c r="AA41" s="182">
        <f>IFERROR(Y41/W41,"-")</f>
        <v>13500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2</v>
      </c>
      <c r="AO41" s="98">
        <f>IF(Q41=0,"",IF(AN41=0,"",(AN41/Q41)))</f>
        <v>0.25</v>
      </c>
      <c r="AP41" s="97">
        <v>1</v>
      </c>
      <c r="AQ41" s="99">
        <f>IFERROR(AP41/AN41,"-")</f>
        <v>0.5</v>
      </c>
      <c r="AR41" s="100">
        <v>4000</v>
      </c>
      <c r="AS41" s="101">
        <f>IFERROR(AR41/AN41,"-")</f>
        <v>2000</v>
      </c>
      <c r="AT41" s="102"/>
      <c r="AU41" s="102">
        <v>1</v>
      </c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2</v>
      </c>
      <c r="BP41" s="117">
        <f>IF(Q41=0,"",IF(BO41=0,"",(BO41/Q41)))</f>
        <v>0.25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4</v>
      </c>
      <c r="BY41" s="124">
        <f>IF(Q41=0,"",IF(BX41=0,"",(BX41/Q41)))</f>
        <v>0.5</v>
      </c>
      <c r="BZ41" s="125">
        <v>1</v>
      </c>
      <c r="CA41" s="126">
        <f>IFERROR(BZ41/BX41,"-")</f>
        <v>0.25</v>
      </c>
      <c r="CB41" s="127">
        <v>23000</v>
      </c>
      <c r="CC41" s="128">
        <f>IFERROR(CB41/BX41,"-")</f>
        <v>5750</v>
      </c>
      <c r="CD41" s="129"/>
      <c r="CE41" s="129"/>
      <c r="CF41" s="129">
        <v>1</v>
      </c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2</v>
      </c>
      <c r="CQ41" s="138">
        <v>27000</v>
      </c>
      <c r="CR41" s="138">
        <v>23000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1.55</v>
      </c>
      <c r="B42" s="184" t="s">
        <v>143</v>
      </c>
      <c r="C42" s="184" t="s">
        <v>58</v>
      </c>
      <c r="D42" s="184"/>
      <c r="E42" s="184" t="s">
        <v>123</v>
      </c>
      <c r="F42" s="184" t="s">
        <v>100</v>
      </c>
      <c r="G42" s="184" t="s">
        <v>61</v>
      </c>
      <c r="H42" s="87" t="s">
        <v>144</v>
      </c>
      <c r="I42" s="87" t="s">
        <v>129</v>
      </c>
      <c r="J42" s="87" t="s">
        <v>137</v>
      </c>
      <c r="K42" s="176">
        <v>200000</v>
      </c>
      <c r="L42" s="79">
        <v>2</v>
      </c>
      <c r="M42" s="79">
        <v>0</v>
      </c>
      <c r="N42" s="79">
        <v>17</v>
      </c>
      <c r="O42" s="88">
        <v>0</v>
      </c>
      <c r="P42" s="89">
        <v>0</v>
      </c>
      <c r="Q42" s="90">
        <f>O42+P42</f>
        <v>0</v>
      </c>
      <c r="R42" s="80">
        <f>IFERROR(Q42/N42,"-")</f>
        <v>0</v>
      </c>
      <c r="S42" s="79">
        <v>0</v>
      </c>
      <c r="T42" s="79">
        <v>0</v>
      </c>
      <c r="U42" s="80" t="str">
        <f>IFERROR(T42/(Q42),"-")</f>
        <v>-</v>
      </c>
      <c r="V42" s="81">
        <f>IFERROR(K42/SUM(Q42:Q45),"-")</f>
        <v>18181.818181818</v>
      </c>
      <c r="W42" s="82">
        <v>0</v>
      </c>
      <c r="X42" s="80" t="str">
        <f>IF(Q42=0,"-",W42/Q42)</f>
        <v>-</v>
      </c>
      <c r="Y42" s="181">
        <v>0</v>
      </c>
      <c r="Z42" s="182" t="str">
        <f>IFERROR(Y42/Q42,"-")</f>
        <v>-</v>
      </c>
      <c r="AA42" s="182" t="str">
        <f>IFERROR(Y42/W42,"-")</f>
        <v>-</v>
      </c>
      <c r="AB42" s="176">
        <f>SUM(Y42:Y45)-SUM(K42:K45)</f>
        <v>110000</v>
      </c>
      <c r="AC42" s="83">
        <f>SUM(Y42:Y45)/SUM(K42:K45)</f>
        <v>1.55</v>
      </c>
      <c r="AD42" s="77"/>
      <c r="AE42" s="91"/>
      <c r="AF42" s="92" t="str">
        <f>IF(Q42=0,"",IF(AE42=0,"",(AE42/Q42)))</f>
        <v/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 t="str">
        <f>IF(Q42=0,"",IF(AN42=0,"",(AN42/Q42)))</f>
        <v/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 t="str">
        <f>IF(Q42=0,"",IF(AW42=0,"",(AW42/Q42)))</f>
        <v/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 t="str">
        <f>IF(Q42=0,"",IF(BF42=0,"",(BF42/Q42)))</f>
        <v/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/>
      <c r="BP42" s="117" t="str">
        <f>IF(Q42=0,"",IF(BO42=0,"",(BO42/Q42)))</f>
        <v/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 t="str">
        <f>IF(Q42=0,"",IF(BX42=0,"",(BX42/Q42)))</f>
        <v/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 t="str">
        <f>IF(Q42=0,"",IF(CG42=0,"",(CG42/Q42)))</f>
        <v/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145</v>
      </c>
      <c r="C43" s="184" t="s">
        <v>58</v>
      </c>
      <c r="D43" s="184"/>
      <c r="E43" s="184" t="s">
        <v>123</v>
      </c>
      <c r="F43" s="184" t="s">
        <v>105</v>
      </c>
      <c r="G43" s="184" t="s">
        <v>61</v>
      </c>
      <c r="H43" s="87"/>
      <c r="I43" s="87" t="s">
        <v>129</v>
      </c>
      <c r="J43" s="87" t="s">
        <v>139</v>
      </c>
      <c r="K43" s="176"/>
      <c r="L43" s="79">
        <v>2</v>
      </c>
      <c r="M43" s="79">
        <v>0</v>
      </c>
      <c r="N43" s="79">
        <v>23</v>
      </c>
      <c r="O43" s="88">
        <v>1</v>
      </c>
      <c r="P43" s="89">
        <v>0</v>
      </c>
      <c r="Q43" s="90">
        <f>O43+P43</f>
        <v>1</v>
      </c>
      <c r="R43" s="80">
        <f>IFERROR(Q43/N43,"-")</f>
        <v>0.043478260869565</v>
      </c>
      <c r="S43" s="79">
        <v>0</v>
      </c>
      <c r="T43" s="79">
        <v>0</v>
      </c>
      <c r="U43" s="80">
        <f>IFERROR(T43/(Q43),"-")</f>
        <v>0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1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146</v>
      </c>
      <c r="C44" s="184" t="s">
        <v>58</v>
      </c>
      <c r="D44" s="184"/>
      <c r="E44" s="184" t="s">
        <v>123</v>
      </c>
      <c r="F44" s="184" t="s">
        <v>107</v>
      </c>
      <c r="G44" s="184" t="s">
        <v>61</v>
      </c>
      <c r="H44" s="87"/>
      <c r="I44" s="87" t="s">
        <v>129</v>
      </c>
      <c r="J44" s="87" t="s">
        <v>141</v>
      </c>
      <c r="K44" s="176"/>
      <c r="L44" s="79">
        <v>3</v>
      </c>
      <c r="M44" s="79">
        <v>0</v>
      </c>
      <c r="N44" s="79">
        <v>31</v>
      </c>
      <c r="O44" s="88">
        <v>1</v>
      </c>
      <c r="P44" s="89">
        <v>0</v>
      </c>
      <c r="Q44" s="90">
        <f>O44+P44</f>
        <v>1</v>
      </c>
      <c r="R44" s="80">
        <f>IFERROR(Q44/N44,"-")</f>
        <v>0.032258064516129</v>
      </c>
      <c r="S44" s="79">
        <v>0</v>
      </c>
      <c r="T44" s="79">
        <v>0</v>
      </c>
      <c r="U44" s="80">
        <f>IFERROR(T44/(Q44),"-")</f>
        <v>0</v>
      </c>
      <c r="V44" s="81"/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1</v>
      </c>
      <c r="BP44" s="117">
        <f>IF(Q44=0,"",IF(BO44=0,"",(BO44/Q44)))</f>
        <v>1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147</v>
      </c>
      <c r="C45" s="184" t="s">
        <v>58</v>
      </c>
      <c r="D45" s="184"/>
      <c r="E45" s="184" t="s">
        <v>72</v>
      </c>
      <c r="F45" s="184" t="s">
        <v>72</v>
      </c>
      <c r="G45" s="184" t="s">
        <v>73</v>
      </c>
      <c r="H45" s="87"/>
      <c r="I45" s="87"/>
      <c r="J45" s="87"/>
      <c r="K45" s="176"/>
      <c r="L45" s="79">
        <v>86</v>
      </c>
      <c r="M45" s="79">
        <v>39</v>
      </c>
      <c r="N45" s="79">
        <v>23</v>
      </c>
      <c r="O45" s="88">
        <v>9</v>
      </c>
      <c r="P45" s="89">
        <v>0</v>
      </c>
      <c r="Q45" s="90">
        <f>O45+P45</f>
        <v>9</v>
      </c>
      <c r="R45" s="80">
        <f>IFERROR(Q45/N45,"-")</f>
        <v>0.39130434782609</v>
      </c>
      <c r="S45" s="79">
        <v>2</v>
      </c>
      <c r="T45" s="79">
        <v>2</v>
      </c>
      <c r="U45" s="80">
        <f>IFERROR(T45/(Q45),"-")</f>
        <v>0.22222222222222</v>
      </c>
      <c r="V45" s="81"/>
      <c r="W45" s="82">
        <v>1</v>
      </c>
      <c r="X45" s="80">
        <f>IF(Q45=0,"-",W45/Q45)</f>
        <v>0.11111111111111</v>
      </c>
      <c r="Y45" s="181">
        <v>310000</v>
      </c>
      <c r="Z45" s="182">
        <f>IFERROR(Y45/Q45,"-")</f>
        <v>34444.444444444</v>
      </c>
      <c r="AA45" s="182">
        <f>IFERROR(Y45/W45,"-")</f>
        <v>310000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>
        <v>1</v>
      </c>
      <c r="AX45" s="104">
        <f>IF(Q45=0,"",IF(AW45=0,"",(AW45/Q45)))</f>
        <v>0.11111111111111</v>
      </c>
      <c r="AY45" s="103"/>
      <c r="AZ45" s="105">
        <f>IFERROR(AY45/AW45,"-")</f>
        <v>0</v>
      </c>
      <c r="BA45" s="106"/>
      <c r="BB45" s="107">
        <f>IFERROR(BA45/AW45,"-")</f>
        <v>0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4</v>
      </c>
      <c r="BP45" s="117">
        <f>IF(Q45=0,"",IF(BO45=0,"",(BO45/Q45)))</f>
        <v>0.44444444444444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3</v>
      </c>
      <c r="BY45" s="124">
        <f>IF(Q45=0,"",IF(BX45=0,"",(BX45/Q45)))</f>
        <v>0.33333333333333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>
        <v>1</v>
      </c>
      <c r="CH45" s="131">
        <f>IF(Q45=0,"",IF(CG45=0,"",(CG45/Q45)))</f>
        <v>0.11111111111111</v>
      </c>
      <c r="CI45" s="132">
        <v>1</v>
      </c>
      <c r="CJ45" s="133">
        <f>IFERROR(CI45/CG45,"-")</f>
        <v>1</v>
      </c>
      <c r="CK45" s="134">
        <v>690000</v>
      </c>
      <c r="CL45" s="135">
        <f>IFERROR(CK45/CG45,"-")</f>
        <v>690000</v>
      </c>
      <c r="CM45" s="136"/>
      <c r="CN45" s="136"/>
      <c r="CO45" s="136">
        <v>1</v>
      </c>
      <c r="CP45" s="137">
        <v>1</v>
      </c>
      <c r="CQ45" s="138">
        <v>310000</v>
      </c>
      <c r="CR45" s="138">
        <v>690000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>
        <f>AC46</f>
        <v>0</v>
      </c>
      <c r="B46" s="184" t="s">
        <v>148</v>
      </c>
      <c r="C46" s="184" t="s">
        <v>58</v>
      </c>
      <c r="D46" s="184"/>
      <c r="E46" s="184" t="s">
        <v>123</v>
      </c>
      <c r="F46" s="184" t="s">
        <v>100</v>
      </c>
      <c r="G46" s="184" t="s">
        <v>149</v>
      </c>
      <c r="H46" s="87" t="s">
        <v>150</v>
      </c>
      <c r="I46" s="87" t="s">
        <v>151</v>
      </c>
      <c r="J46" s="87" t="s">
        <v>103</v>
      </c>
      <c r="K46" s="176">
        <v>230000</v>
      </c>
      <c r="L46" s="79">
        <v>0</v>
      </c>
      <c r="M46" s="79">
        <v>0</v>
      </c>
      <c r="N46" s="79">
        <v>5</v>
      </c>
      <c r="O46" s="88">
        <v>0</v>
      </c>
      <c r="P46" s="89">
        <v>0</v>
      </c>
      <c r="Q46" s="90">
        <f>O46+P46</f>
        <v>0</v>
      </c>
      <c r="R46" s="80">
        <f>IFERROR(Q46/N46,"-")</f>
        <v>0</v>
      </c>
      <c r="S46" s="79">
        <v>0</v>
      </c>
      <c r="T46" s="79">
        <v>0</v>
      </c>
      <c r="U46" s="80" t="str">
        <f>IFERROR(T46/(Q46),"-")</f>
        <v>-</v>
      </c>
      <c r="V46" s="81">
        <f>IFERROR(K46/SUM(Q46:Q49),"-")</f>
        <v>46000</v>
      </c>
      <c r="W46" s="82">
        <v>0</v>
      </c>
      <c r="X46" s="80" t="str">
        <f>IF(Q46=0,"-",W46/Q46)</f>
        <v>-</v>
      </c>
      <c r="Y46" s="181">
        <v>0</v>
      </c>
      <c r="Z46" s="182" t="str">
        <f>IFERROR(Y46/Q46,"-")</f>
        <v>-</v>
      </c>
      <c r="AA46" s="182" t="str">
        <f>IFERROR(Y46/W46,"-")</f>
        <v>-</v>
      </c>
      <c r="AB46" s="176">
        <f>SUM(Y46:Y49)-SUM(K46:K49)</f>
        <v>-230000</v>
      </c>
      <c r="AC46" s="83">
        <f>SUM(Y46:Y49)/SUM(K46:K49)</f>
        <v>0</v>
      </c>
      <c r="AD46" s="77"/>
      <c r="AE46" s="91"/>
      <c r="AF46" s="92" t="str">
        <f>IF(Q46=0,"",IF(AE46=0,"",(AE46/Q46)))</f>
        <v/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 t="str">
        <f>IF(Q46=0,"",IF(AN46=0,"",(AN46/Q46)))</f>
        <v/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 t="str">
        <f>IF(Q46=0,"",IF(AW46=0,"",(AW46/Q46)))</f>
        <v/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 t="str">
        <f>IF(Q46=0,"",IF(BF46=0,"",(BF46/Q46)))</f>
        <v/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 t="str">
        <f>IF(Q46=0,"",IF(BO46=0,"",(BO46/Q46)))</f>
        <v/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 t="str">
        <f>IF(Q46=0,"",IF(BX46=0,"",(BX46/Q46)))</f>
        <v/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 t="str">
        <f>IF(Q46=0,"",IF(CG46=0,"",(CG46/Q46)))</f>
        <v/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152</v>
      </c>
      <c r="C47" s="184" t="s">
        <v>58</v>
      </c>
      <c r="D47" s="184"/>
      <c r="E47" s="184" t="s">
        <v>123</v>
      </c>
      <c r="F47" s="184" t="s">
        <v>105</v>
      </c>
      <c r="G47" s="184" t="s">
        <v>149</v>
      </c>
      <c r="H47" s="87"/>
      <c r="I47" s="87" t="s">
        <v>151</v>
      </c>
      <c r="J47" s="87"/>
      <c r="K47" s="176"/>
      <c r="L47" s="79">
        <v>0</v>
      </c>
      <c r="M47" s="79">
        <v>0</v>
      </c>
      <c r="N47" s="79">
        <v>2</v>
      </c>
      <c r="O47" s="88">
        <v>0</v>
      </c>
      <c r="P47" s="89">
        <v>0</v>
      </c>
      <c r="Q47" s="90">
        <f>O47+P47</f>
        <v>0</v>
      </c>
      <c r="R47" s="80">
        <f>IFERROR(Q47/N47,"-")</f>
        <v>0</v>
      </c>
      <c r="S47" s="79">
        <v>0</v>
      </c>
      <c r="T47" s="79">
        <v>0</v>
      </c>
      <c r="U47" s="80" t="str">
        <f>IFERROR(T47/(Q47),"-")</f>
        <v>-</v>
      </c>
      <c r="V47" s="81"/>
      <c r="W47" s="82">
        <v>0</v>
      </c>
      <c r="X47" s="80" t="str">
        <f>IF(Q47=0,"-",W47/Q47)</f>
        <v>-</v>
      </c>
      <c r="Y47" s="181">
        <v>0</v>
      </c>
      <c r="Z47" s="182" t="str">
        <f>IFERROR(Y47/Q47,"-")</f>
        <v>-</v>
      </c>
      <c r="AA47" s="182" t="str">
        <f>IFERROR(Y47/W47,"-")</f>
        <v>-</v>
      </c>
      <c r="AB47" s="176"/>
      <c r="AC47" s="83"/>
      <c r="AD47" s="77"/>
      <c r="AE47" s="91"/>
      <c r="AF47" s="92" t="str">
        <f>IF(Q47=0,"",IF(AE47=0,"",(AE47/Q47)))</f>
        <v/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 t="str">
        <f>IF(Q47=0,"",IF(AN47=0,"",(AN47/Q47)))</f>
        <v/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 t="str">
        <f>IF(Q47=0,"",IF(AW47=0,"",(AW47/Q47)))</f>
        <v/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 t="str">
        <f>IF(Q47=0,"",IF(BF47=0,"",(BF47/Q47)))</f>
        <v/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 t="str">
        <f>IF(Q47=0,"",IF(BO47=0,"",(BO47/Q47)))</f>
        <v/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 t="str">
        <f>IF(Q47=0,"",IF(BX47=0,"",(BX47/Q47)))</f>
        <v/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 t="str">
        <f>IF(Q47=0,"",IF(CG47=0,"",(CG47/Q47)))</f>
        <v/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153</v>
      </c>
      <c r="C48" s="184" t="s">
        <v>58</v>
      </c>
      <c r="D48" s="184"/>
      <c r="E48" s="184" t="s">
        <v>123</v>
      </c>
      <c r="F48" s="184" t="s">
        <v>107</v>
      </c>
      <c r="G48" s="184" t="s">
        <v>149</v>
      </c>
      <c r="H48" s="87"/>
      <c r="I48" s="87" t="s">
        <v>151</v>
      </c>
      <c r="J48" s="87"/>
      <c r="K48" s="176"/>
      <c r="L48" s="79">
        <v>5</v>
      </c>
      <c r="M48" s="79">
        <v>0</v>
      </c>
      <c r="N48" s="79">
        <v>28</v>
      </c>
      <c r="O48" s="88">
        <v>1</v>
      </c>
      <c r="P48" s="89">
        <v>0</v>
      </c>
      <c r="Q48" s="90">
        <f>O48+P48</f>
        <v>1</v>
      </c>
      <c r="R48" s="80">
        <f>IFERROR(Q48/N48,"-")</f>
        <v>0.035714285714286</v>
      </c>
      <c r="S48" s="79">
        <v>0</v>
      </c>
      <c r="T48" s="79">
        <v>0</v>
      </c>
      <c r="U48" s="80">
        <f>IFERROR(T48/(Q48),"-")</f>
        <v>0</v>
      </c>
      <c r="V48" s="81"/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1</v>
      </c>
      <c r="BP48" s="117">
        <f>IF(Q48=0,"",IF(BO48=0,"",(BO48/Q48)))</f>
        <v>1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154</v>
      </c>
      <c r="C49" s="184" t="s">
        <v>58</v>
      </c>
      <c r="D49" s="184"/>
      <c r="E49" s="184" t="s">
        <v>72</v>
      </c>
      <c r="F49" s="184" t="s">
        <v>72</v>
      </c>
      <c r="G49" s="184" t="s">
        <v>73</v>
      </c>
      <c r="H49" s="87"/>
      <c r="I49" s="87"/>
      <c r="J49" s="87"/>
      <c r="K49" s="176"/>
      <c r="L49" s="79">
        <v>66</v>
      </c>
      <c r="M49" s="79">
        <v>15</v>
      </c>
      <c r="N49" s="79">
        <v>1</v>
      </c>
      <c r="O49" s="88">
        <v>4</v>
      </c>
      <c r="P49" s="89">
        <v>0</v>
      </c>
      <c r="Q49" s="90">
        <f>O49+P49</f>
        <v>4</v>
      </c>
      <c r="R49" s="80">
        <f>IFERROR(Q49/N49,"-")</f>
        <v>4</v>
      </c>
      <c r="S49" s="79">
        <v>0</v>
      </c>
      <c r="T49" s="79">
        <v>0</v>
      </c>
      <c r="U49" s="80">
        <f>IFERROR(T49/(Q49),"-")</f>
        <v>0</v>
      </c>
      <c r="V49" s="81"/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2</v>
      </c>
      <c r="BG49" s="110">
        <f>IF(Q49=0,"",IF(BF49=0,"",(BF49/Q49)))</f>
        <v>0.5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2</v>
      </c>
      <c r="BP49" s="117">
        <f>IF(Q49=0,"",IF(BO49=0,"",(BO49/Q49)))</f>
        <v>0.5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0.075</v>
      </c>
      <c r="B50" s="184" t="s">
        <v>155</v>
      </c>
      <c r="C50" s="184" t="s">
        <v>58</v>
      </c>
      <c r="D50" s="184"/>
      <c r="E50" s="184" t="s">
        <v>85</v>
      </c>
      <c r="F50" s="184" t="s">
        <v>86</v>
      </c>
      <c r="G50" s="184" t="s">
        <v>61</v>
      </c>
      <c r="H50" s="87" t="s">
        <v>62</v>
      </c>
      <c r="I50" s="87" t="s">
        <v>81</v>
      </c>
      <c r="J50" s="87" t="s">
        <v>156</v>
      </c>
      <c r="K50" s="176">
        <v>120000</v>
      </c>
      <c r="L50" s="79">
        <v>14</v>
      </c>
      <c r="M50" s="79">
        <v>0</v>
      </c>
      <c r="N50" s="79">
        <v>52</v>
      </c>
      <c r="O50" s="88">
        <v>6</v>
      </c>
      <c r="P50" s="89">
        <v>0</v>
      </c>
      <c r="Q50" s="90">
        <f>O50+P50</f>
        <v>6</v>
      </c>
      <c r="R50" s="80">
        <f>IFERROR(Q50/N50,"-")</f>
        <v>0.11538461538462</v>
      </c>
      <c r="S50" s="79">
        <v>0</v>
      </c>
      <c r="T50" s="79">
        <v>4</v>
      </c>
      <c r="U50" s="80">
        <f>IFERROR(T50/(Q50),"-")</f>
        <v>0.66666666666667</v>
      </c>
      <c r="V50" s="81">
        <f>IFERROR(K50/SUM(Q50:Q51),"-")</f>
        <v>9230.7692307692</v>
      </c>
      <c r="W50" s="82">
        <v>1</v>
      </c>
      <c r="X50" s="80">
        <f>IF(Q50=0,"-",W50/Q50)</f>
        <v>0.16666666666667</v>
      </c>
      <c r="Y50" s="181">
        <v>9000</v>
      </c>
      <c r="Z50" s="182">
        <f>IFERROR(Y50/Q50,"-")</f>
        <v>1500</v>
      </c>
      <c r="AA50" s="182">
        <f>IFERROR(Y50/W50,"-")</f>
        <v>9000</v>
      </c>
      <c r="AB50" s="176">
        <f>SUM(Y50:Y51)-SUM(K50:K51)</f>
        <v>-111000</v>
      </c>
      <c r="AC50" s="83">
        <f>SUM(Y50:Y51)/SUM(K50:K51)</f>
        <v>0.075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0.16666666666667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>
        <v>1</v>
      </c>
      <c r="BG50" s="110">
        <f>IF(Q50=0,"",IF(BF50=0,"",(BF50/Q50)))</f>
        <v>0.16666666666667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2</v>
      </c>
      <c r="BP50" s="117">
        <f>IF(Q50=0,"",IF(BO50=0,"",(BO50/Q50)))</f>
        <v>0.33333333333333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2</v>
      </c>
      <c r="BY50" s="124">
        <f>IF(Q50=0,"",IF(BX50=0,"",(BX50/Q50)))</f>
        <v>0.33333333333333</v>
      </c>
      <c r="BZ50" s="125">
        <v>1</v>
      </c>
      <c r="CA50" s="126">
        <f>IFERROR(BZ50/BX50,"-")</f>
        <v>0.5</v>
      </c>
      <c r="CB50" s="127">
        <v>9000</v>
      </c>
      <c r="CC50" s="128">
        <f>IFERROR(CB50/BX50,"-")</f>
        <v>4500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9000</v>
      </c>
      <c r="CR50" s="138">
        <v>9000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157</v>
      </c>
      <c r="C51" s="184" t="s">
        <v>58</v>
      </c>
      <c r="D51" s="184"/>
      <c r="E51" s="184" t="s">
        <v>85</v>
      </c>
      <c r="F51" s="184" t="s">
        <v>86</v>
      </c>
      <c r="G51" s="184" t="s">
        <v>73</v>
      </c>
      <c r="H51" s="87"/>
      <c r="I51" s="87"/>
      <c r="J51" s="87"/>
      <c r="K51" s="176"/>
      <c r="L51" s="79">
        <v>34</v>
      </c>
      <c r="M51" s="79">
        <v>27</v>
      </c>
      <c r="N51" s="79">
        <v>13</v>
      </c>
      <c r="O51" s="88">
        <v>7</v>
      </c>
      <c r="P51" s="89">
        <v>0</v>
      </c>
      <c r="Q51" s="90">
        <f>O51+P51</f>
        <v>7</v>
      </c>
      <c r="R51" s="80">
        <f>IFERROR(Q51/N51,"-")</f>
        <v>0.53846153846154</v>
      </c>
      <c r="S51" s="79">
        <v>1</v>
      </c>
      <c r="T51" s="79">
        <v>1</v>
      </c>
      <c r="U51" s="80">
        <f>IFERROR(T51/(Q51),"-")</f>
        <v>0.14285714285714</v>
      </c>
      <c r="V51" s="81"/>
      <c r="W51" s="82">
        <v>1</v>
      </c>
      <c r="X51" s="80">
        <f>IF(Q51=0,"-",W51/Q51)</f>
        <v>0.14285714285714</v>
      </c>
      <c r="Y51" s="181">
        <v>0</v>
      </c>
      <c r="Z51" s="182">
        <f>IFERROR(Y51/Q51,"-")</f>
        <v>0</v>
      </c>
      <c r="AA51" s="182">
        <f>IFERROR(Y51/W51,"-")</f>
        <v>0</v>
      </c>
      <c r="AB51" s="176"/>
      <c r="AC51" s="83"/>
      <c r="AD51" s="77"/>
      <c r="AE51" s="91">
        <v>1</v>
      </c>
      <c r="AF51" s="92">
        <f>IF(Q51=0,"",IF(AE51=0,"",(AE51/Q51)))</f>
        <v>0.14285714285714</v>
      </c>
      <c r="AG51" s="91"/>
      <c r="AH51" s="93">
        <f>IFERROR(AG51/AE51,"-")</f>
        <v>0</v>
      </c>
      <c r="AI51" s="94"/>
      <c r="AJ51" s="95">
        <f>IFERROR(AI51/AE51,"-")</f>
        <v>0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2</v>
      </c>
      <c r="BG51" s="110">
        <f>IF(Q51=0,"",IF(BF51=0,"",(BF51/Q51)))</f>
        <v>0.28571428571429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2</v>
      </c>
      <c r="BP51" s="117">
        <f>IF(Q51=0,"",IF(BO51=0,"",(BO51/Q51)))</f>
        <v>0.28571428571429</v>
      </c>
      <c r="BQ51" s="118">
        <v>1</v>
      </c>
      <c r="BR51" s="119">
        <f>IFERROR(BQ51/BO51,"-")</f>
        <v>0.5</v>
      </c>
      <c r="BS51" s="120">
        <v>80000</v>
      </c>
      <c r="BT51" s="121">
        <f>IFERROR(BS51/BO51,"-")</f>
        <v>40000</v>
      </c>
      <c r="BU51" s="122"/>
      <c r="BV51" s="122"/>
      <c r="BW51" s="122">
        <v>1</v>
      </c>
      <c r="BX51" s="123">
        <v>2</v>
      </c>
      <c r="BY51" s="124">
        <f>IF(Q51=0,"",IF(BX51=0,"",(BX51/Q51)))</f>
        <v>0.28571428571429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1</v>
      </c>
      <c r="CQ51" s="138">
        <v>0</v>
      </c>
      <c r="CR51" s="138">
        <v>80000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1.44</v>
      </c>
      <c r="B52" s="184" t="s">
        <v>158</v>
      </c>
      <c r="C52" s="184" t="s">
        <v>58</v>
      </c>
      <c r="D52" s="184"/>
      <c r="E52" s="184" t="s">
        <v>85</v>
      </c>
      <c r="F52" s="184" t="s">
        <v>86</v>
      </c>
      <c r="G52" s="184" t="s">
        <v>61</v>
      </c>
      <c r="H52" s="87" t="s">
        <v>66</v>
      </c>
      <c r="I52" s="87" t="s">
        <v>81</v>
      </c>
      <c r="J52" s="186" t="s">
        <v>77</v>
      </c>
      <c r="K52" s="176">
        <v>150000</v>
      </c>
      <c r="L52" s="79">
        <v>22</v>
      </c>
      <c r="M52" s="79">
        <v>0</v>
      </c>
      <c r="N52" s="79">
        <v>81</v>
      </c>
      <c r="O52" s="88">
        <v>7</v>
      </c>
      <c r="P52" s="89">
        <v>0</v>
      </c>
      <c r="Q52" s="90">
        <f>O52+P52</f>
        <v>7</v>
      </c>
      <c r="R52" s="80">
        <f>IFERROR(Q52/N52,"-")</f>
        <v>0.08641975308642</v>
      </c>
      <c r="S52" s="79">
        <v>0</v>
      </c>
      <c r="T52" s="79">
        <v>5</v>
      </c>
      <c r="U52" s="80">
        <f>IFERROR(T52/(Q52),"-")</f>
        <v>0.71428571428571</v>
      </c>
      <c r="V52" s="81">
        <f>IFERROR(K52/SUM(Q52:Q53),"-")</f>
        <v>10000</v>
      </c>
      <c r="W52" s="82">
        <v>1</v>
      </c>
      <c r="X52" s="80">
        <f>IF(Q52=0,"-",W52/Q52)</f>
        <v>0.14285714285714</v>
      </c>
      <c r="Y52" s="181">
        <v>13000</v>
      </c>
      <c r="Z52" s="182">
        <f>IFERROR(Y52/Q52,"-")</f>
        <v>1857.1428571429</v>
      </c>
      <c r="AA52" s="182">
        <f>IFERROR(Y52/W52,"-")</f>
        <v>13000</v>
      </c>
      <c r="AB52" s="176">
        <f>SUM(Y52:Y53)-SUM(K52:K53)</f>
        <v>66000</v>
      </c>
      <c r="AC52" s="83">
        <f>SUM(Y52:Y53)/SUM(K52:K53)</f>
        <v>1.44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>
        <v>1</v>
      </c>
      <c r="AO52" s="98">
        <f>IF(Q52=0,"",IF(AN52=0,"",(AN52/Q52)))</f>
        <v>0.14285714285714</v>
      </c>
      <c r="AP52" s="97"/>
      <c r="AQ52" s="99">
        <f>IFERROR(AP52/AN52,"-")</f>
        <v>0</v>
      </c>
      <c r="AR52" s="100"/>
      <c r="AS52" s="101">
        <f>IFERROR(AR52/AN52,"-")</f>
        <v>0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3</v>
      </c>
      <c r="BG52" s="110">
        <f>IF(Q52=0,"",IF(BF52=0,"",(BF52/Q52)))</f>
        <v>0.42857142857143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2</v>
      </c>
      <c r="BP52" s="117">
        <f>IF(Q52=0,"",IF(BO52=0,"",(BO52/Q52)))</f>
        <v>0.28571428571429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>
        <v>1</v>
      </c>
      <c r="BY52" s="124">
        <f>IF(Q52=0,"",IF(BX52=0,"",(BX52/Q52)))</f>
        <v>0.14285714285714</v>
      </c>
      <c r="BZ52" s="125">
        <v>1</v>
      </c>
      <c r="CA52" s="126">
        <f>IFERROR(BZ52/BX52,"-")</f>
        <v>1</v>
      </c>
      <c r="CB52" s="127">
        <v>13000</v>
      </c>
      <c r="CC52" s="128">
        <f>IFERROR(CB52/BX52,"-")</f>
        <v>13000</v>
      </c>
      <c r="CD52" s="129"/>
      <c r="CE52" s="129"/>
      <c r="CF52" s="129">
        <v>1</v>
      </c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13000</v>
      </c>
      <c r="CR52" s="138">
        <v>13000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159</v>
      </c>
      <c r="C53" s="184" t="s">
        <v>58</v>
      </c>
      <c r="D53" s="184"/>
      <c r="E53" s="184" t="s">
        <v>85</v>
      </c>
      <c r="F53" s="184" t="s">
        <v>86</v>
      </c>
      <c r="G53" s="184" t="s">
        <v>73</v>
      </c>
      <c r="H53" s="87"/>
      <c r="I53" s="87"/>
      <c r="J53" s="87"/>
      <c r="K53" s="176"/>
      <c r="L53" s="79">
        <v>50</v>
      </c>
      <c r="M53" s="79">
        <v>37</v>
      </c>
      <c r="N53" s="79">
        <v>8</v>
      </c>
      <c r="O53" s="88">
        <v>8</v>
      </c>
      <c r="P53" s="89">
        <v>0</v>
      </c>
      <c r="Q53" s="90">
        <f>O53+P53</f>
        <v>8</v>
      </c>
      <c r="R53" s="80">
        <f>IFERROR(Q53/N53,"-")</f>
        <v>1</v>
      </c>
      <c r="S53" s="79">
        <v>1</v>
      </c>
      <c r="T53" s="79">
        <v>2</v>
      </c>
      <c r="U53" s="80">
        <f>IFERROR(T53/(Q53),"-")</f>
        <v>0.25</v>
      </c>
      <c r="V53" s="81"/>
      <c r="W53" s="82">
        <v>3</v>
      </c>
      <c r="X53" s="80">
        <f>IF(Q53=0,"-",W53/Q53)</f>
        <v>0.375</v>
      </c>
      <c r="Y53" s="181">
        <v>203000</v>
      </c>
      <c r="Z53" s="182">
        <f>IFERROR(Y53/Q53,"-")</f>
        <v>25375</v>
      </c>
      <c r="AA53" s="182">
        <f>IFERROR(Y53/W53,"-")</f>
        <v>67666.666666667</v>
      </c>
      <c r="AB53" s="176"/>
      <c r="AC53" s="83"/>
      <c r="AD53" s="77"/>
      <c r="AE53" s="91">
        <v>1</v>
      </c>
      <c r="AF53" s="92">
        <f>IF(Q53=0,"",IF(AE53=0,"",(AE53/Q53)))</f>
        <v>0.125</v>
      </c>
      <c r="AG53" s="91"/>
      <c r="AH53" s="93">
        <f>IFERROR(AG53/AE53,"-")</f>
        <v>0</v>
      </c>
      <c r="AI53" s="94"/>
      <c r="AJ53" s="95">
        <f>IFERROR(AI53/AE53,"-")</f>
        <v>0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0.125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2</v>
      </c>
      <c r="BP53" s="117">
        <f>IF(Q53=0,"",IF(BO53=0,"",(BO53/Q53)))</f>
        <v>0.25</v>
      </c>
      <c r="BQ53" s="118">
        <v>1</v>
      </c>
      <c r="BR53" s="119">
        <f>IFERROR(BQ53/BO53,"-")</f>
        <v>0.5</v>
      </c>
      <c r="BS53" s="120">
        <v>187000</v>
      </c>
      <c r="BT53" s="121">
        <f>IFERROR(BS53/BO53,"-")</f>
        <v>93500</v>
      </c>
      <c r="BU53" s="122"/>
      <c r="BV53" s="122"/>
      <c r="BW53" s="122">
        <v>1</v>
      </c>
      <c r="BX53" s="123">
        <v>3</v>
      </c>
      <c r="BY53" s="124">
        <f>IF(Q53=0,"",IF(BX53=0,"",(BX53/Q53)))</f>
        <v>0.375</v>
      </c>
      <c r="BZ53" s="125">
        <v>1</v>
      </c>
      <c r="CA53" s="126">
        <f>IFERROR(BZ53/BX53,"-")</f>
        <v>0.33333333333333</v>
      </c>
      <c r="CB53" s="127">
        <v>8000</v>
      </c>
      <c r="CC53" s="128">
        <f>IFERROR(CB53/BX53,"-")</f>
        <v>2666.6666666667</v>
      </c>
      <c r="CD53" s="129"/>
      <c r="CE53" s="129">
        <v>1</v>
      </c>
      <c r="CF53" s="129"/>
      <c r="CG53" s="130">
        <v>1</v>
      </c>
      <c r="CH53" s="131">
        <f>IF(Q53=0,"",IF(CG53=0,"",(CG53/Q53)))</f>
        <v>0.125</v>
      </c>
      <c r="CI53" s="132">
        <v>1</v>
      </c>
      <c r="CJ53" s="133">
        <f>IFERROR(CI53/CG53,"-")</f>
        <v>1</v>
      </c>
      <c r="CK53" s="134">
        <v>8000</v>
      </c>
      <c r="CL53" s="135">
        <f>IFERROR(CK53/CG53,"-")</f>
        <v>8000</v>
      </c>
      <c r="CM53" s="136"/>
      <c r="CN53" s="136"/>
      <c r="CO53" s="136">
        <v>1</v>
      </c>
      <c r="CP53" s="137">
        <v>3</v>
      </c>
      <c r="CQ53" s="138">
        <v>203000</v>
      </c>
      <c r="CR53" s="138">
        <v>187000</v>
      </c>
      <c r="CS53" s="138"/>
      <c r="CT53" s="139" t="str">
        <f>IF(AND(CR53=0,CS53=0),"",IF(AND(CR53&lt;=100000,CS53&lt;=100000),"",IF(CR53/CQ53&gt;0.7,"男高",IF(CS53/CQ53&gt;0.7,"女高",""))))</f>
        <v>男高</v>
      </c>
    </row>
    <row r="54" spans="1:99">
      <c r="A54" s="78">
        <f>AC54</f>
        <v>0.038461538461538</v>
      </c>
      <c r="B54" s="184" t="s">
        <v>160</v>
      </c>
      <c r="C54" s="184" t="s">
        <v>58</v>
      </c>
      <c r="D54" s="184"/>
      <c r="E54" s="184" t="s">
        <v>85</v>
      </c>
      <c r="F54" s="184" t="s">
        <v>86</v>
      </c>
      <c r="G54" s="184" t="s">
        <v>61</v>
      </c>
      <c r="H54" s="87" t="s">
        <v>76</v>
      </c>
      <c r="I54" s="87" t="s">
        <v>81</v>
      </c>
      <c r="J54" s="186" t="s">
        <v>115</v>
      </c>
      <c r="K54" s="176">
        <v>130000</v>
      </c>
      <c r="L54" s="79">
        <v>5</v>
      </c>
      <c r="M54" s="79">
        <v>0</v>
      </c>
      <c r="N54" s="79">
        <v>24</v>
      </c>
      <c r="O54" s="88">
        <v>1</v>
      </c>
      <c r="P54" s="89">
        <v>0</v>
      </c>
      <c r="Q54" s="90">
        <f>O54+P54</f>
        <v>1</v>
      </c>
      <c r="R54" s="80">
        <f>IFERROR(Q54/N54,"-")</f>
        <v>0.041666666666667</v>
      </c>
      <c r="S54" s="79">
        <v>1</v>
      </c>
      <c r="T54" s="79">
        <v>0</v>
      </c>
      <c r="U54" s="80">
        <f>IFERROR(T54/(Q54),"-")</f>
        <v>0</v>
      </c>
      <c r="V54" s="81">
        <f>IFERROR(K54/SUM(Q54:Q55),"-")</f>
        <v>32500</v>
      </c>
      <c r="W54" s="82">
        <v>1</v>
      </c>
      <c r="X54" s="80">
        <f>IF(Q54=0,"-",W54/Q54)</f>
        <v>1</v>
      </c>
      <c r="Y54" s="181">
        <v>5000</v>
      </c>
      <c r="Z54" s="182">
        <f>IFERROR(Y54/Q54,"-")</f>
        <v>5000</v>
      </c>
      <c r="AA54" s="182">
        <f>IFERROR(Y54/W54,"-")</f>
        <v>5000</v>
      </c>
      <c r="AB54" s="176">
        <f>SUM(Y54:Y55)-SUM(K54:K55)</f>
        <v>-125000</v>
      </c>
      <c r="AC54" s="83">
        <f>SUM(Y54:Y55)/SUM(K54:K55)</f>
        <v>0.038461538461538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1</v>
      </c>
      <c r="BQ54" s="118">
        <v>1</v>
      </c>
      <c r="BR54" s="119">
        <f>IFERROR(BQ54/BO54,"-")</f>
        <v>1</v>
      </c>
      <c r="BS54" s="120">
        <v>5000</v>
      </c>
      <c r="BT54" s="121">
        <f>IFERROR(BS54/BO54,"-")</f>
        <v>5000</v>
      </c>
      <c r="BU54" s="122">
        <v>1</v>
      </c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5000</v>
      </c>
      <c r="CR54" s="138">
        <v>5000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161</v>
      </c>
      <c r="C55" s="184" t="s">
        <v>58</v>
      </c>
      <c r="D55" s="184"/>
      <c r="E55" s="184" t="s">
        <v>85</v>
      </c>
      <c r="F55" s="184" t="s">
        <v>86</v>
      </c>
      <c r="G55" s="184" t="s">
        <v>73</v>
      </c>
      <c r="H55" s="87"/>
      <c r="I55" s="87"/>
      <c r="J55" s="87"/>
      <c r="K55" s="176"/>
      <c r="L55" s="79">
        <v>25</v>
      </c>
      <c r="M55" s="79">
        <v>17</v>
      </c>
      <c r="N55" s="79">
        <v>2</v>
      </c>
      <c r="O55" s="88">
        <v>3</v>
      </c>
      <c r="P55" s="89">
        <v>0</v>
      </c>
      <c r="Q55" s="90">
        <f>O55+P55</f>
        <v>3</v>
      </c>
      <c r="R55" s="80">
        <f>IFERROR(Q55/N55,"-")</f>
        <v>1.5</v>
      </c>
      <c r="S55" s="79">
        <v>1</v>
      </c>
      <c r="T55" s="79">
        <v>1</v>
      </c>
      <c r="U55" s="80">
        <f>IFERROR(T55/(Q55),"-")</f>
        <v>0.33333333333333</v>
      </c>
      <c r="V55" s="81"/>
      <c r="W55" s="82">
        <v>2</v>
      </c>
      <c r="X55" s="80">
        <f>IF(Q55=0,"-",W55/Q55)</f>
        <v>0.66666666666667</v>
      </c>
      <c r="Y55" s="181">
        <v>0</v>
      </c>
      <c r="Z55" s="182">
        <f>IFERROR(Y55/Q55,"-")</f>
        <v>0</v>
      </c>
      <c r="AA55" s="182">
        <f>IFERROR(Y55/W55,"-")</f>
        <v>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1</v>
      </c>
      <c r="BP55" s="117">
        <f>IF(Q55=0,"",IF(BO55=0,"",(BO55/Q55)))</f>
        <v>0.33333333333333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1</v>
      </c>
      <c r="BY55" s="124">
        <f>IF(Q55=0,"",IF(BX55=0,"",(BX55/Q55)))</f>
        <v>0.33333333333333</v>
      </c>
      <c r="BZ55" s="125">
        <v>1</v>
      </c>
      <c r="CA55" s="126">
        <f>IFERROR(BZ55/BX55,"-")</f>
        <v>1</v>
      </c>
      <c r="CB55" s="127">
        <v>38000</v>
      </c>
      <c r="CC55" s="128">
        <f>IFERROR(CB55/BX55,"-")</f>
        <v>38000</v>
      </c>
      <c r="CD55" s="129"/>
      <c r="CE55" s="129"/>
      <c r="CF55" s="129">
        <v>1</v>
      </c>
      <c r="CG55" s="130">
        <v>1</v>
      </c>
      <c r="CH55" s="131">
        <f>IF(Q55=0,"",IF(CG55=0,"",(CG55/Q55)))</f>
        <v>0.33333333333333</v>
      </c>
      <c r="CI55" s="132">
        <v>1</v>
      </c>
      <c r="CJ55" s="133">
        <f>IFERROR(CI55/CG55,"-")</f>
        <v>1</v>
      </c>
      <c r="CK55" s="134">
        <v>858000</v>
      </c>
      <c r="CL55" s="135">
        <f>IFERROR(CK55/CG55,"-")</f>
        <v>858000</v>
      </c>
      <c r="CM55" s="136"/>
      <c r="CN55" s="136"/>
      <c r="CO55" s="136">
        <v>1</v>
      </c>
      <c r="CP55" s="137">
        <v>2</v>
      </c>
      <c r="CQ55" s="138">
        <v>0</v>
      </c>
      <c r="CR55" s="138">
        <v>858000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</v>
      </c>
      <c r="B56" s="184" t="s">
        <v>162</v>
      </c>
      <c r="C56" s="184" t="s">
        <v>58</v>
      </c>
      <c r="D56" s="184"/>
      <c r="E56" s="184" t="s">
        <v>163</v>
      </c>
      <c r="F56" s="184" t="s">
        <v>119</v>
      </c>
      <c r="G56" s="184" t="s">
        <v>61</v>
      </c>
      <c r="H56" s="87" t="s">
        <v>96</v>
      </c>
      <c r="I56" s="87" t="s">
        <v>81</v>
      </c>
      <c r="J56" s="186" t="s">
        <v>87</v>
      </c>
      <c r="K56" s="176">
        <v>130000</v>
      </c>
      <c r="L56" s="79">
        <v>10</v>
      </c>
      <c r="M56" s="79">
        <v>0</v>
      </c>
      <c r="N56" s="79">
        <v>34</v>
      </c>
      <c r="O56" s="88">
        <v>3</v>
      </c>
      <c r="P56" s="89">
        <v>0</v>
      </c>
      <c r="Q56" s="90">
        <f>O56+P56</f>
        <v>3</v>
      </c>
      <c r="R56" s="80">
        <f>IFERROR(Q56/N56,"-")</f>
        <v>0.088235294117647</v>
      </c>
      <c r="S56" s="79">
        <v>0</v>
      </c>
      <c r="T56" s="79">
        <v>1</v>
      </c>
      <c r="U56" s="80">
        <f>IFERROR(T56/(Q56),"-")</f>
        <v>0.33333333333333</v>
      </c>
      <c r="V56" s="81">
        <f>IFERROR(K56/SUM(Q56:Q57),"-")</f>
        <v>18571.428571429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-130000</v>
      </c>
      <c r="AC56" s="83">
        <f>SUM(Y56:Y57)/SUM(K56:K57)</f>
        <v>0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0.33333333333333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1</v>
      </c>
      <c r="BP56" s="117">
        <f>IF(Q56=0,"",IF(BO56=0,"",(BO56/Q56)))</f>
        <v>0.33333333333333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0.33333333333333</v>
      </c>
      <c r="BZ56" s="125"/>
      <c r="CA56" s="126">
        <f>IFERROR(BZ56/BX56,"-")</f>
        <v>0</v>
      </c>
      <c r="CB56" s="127"/>
      <c r="CC56" s="128">
        <f>IFERROR(CB56/BX56,"-")</f>
        <v>0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164</v>
      </c>
      <c r="C57" s="184" t="s">
        <v>58</v>
      </c>
      <c r="D57" s="184"/>
      <c r="E57" s="184" t="s">
        <v>163</v>
      </c>
      <c r="F57" s="184" t="s">
        <v>119</v>
      </c>
      <c r="G57" s="184" t="s">
        <v>73</v>
      </c>
      <c r="H57" s="87"/>
      <c r="I57" s="87"/>
      <c r="J57" s="87"/>
      <c r="K57" s="176"/>
      <c r="L57" s="79">
        <v>29</v>
      </c>
      <c r="M57" s="79">
        <v>22</v>
      </c>
      <c r="N57" s="79">
        <v>1</v>
      </c>
      <c r="O57" s="88">
        <v>4</v>
      </c>
      <c r="P57" s="89">
        <v>0</v>
      </c>
      <c r="Q57" s="90">
        <f>O57+P57</f>
        <v>4</v>
      </c>
      <c r="R57" s="80">
        <f>IFERROR(Q57/N57,"-")</f>
        <v>4</v>
      </c>
      <c r="S57" s="79">
        <v>0</v>
      </c>
      <c r="T57" s="79">
        <v>1</v>
      </c>
      <c r="U57" s="80">
        <f>IFERROR(T57/(Q57),"-")</f>
        <v>0.25</v>
      </c>
      <c r="V57" s="81"/>
      <c r="W57" s="82">
        <v>1</v>
      </c>
      <c r="X57" s="80">
        <f>IF(Q57=0,"-",W57/Q57)</f>
        <v>0.25</v>
      </c>
      <c r="Y57" s="181">
        <v>0</v>
      </c>
      <c r="Z57" s="182">
        <f>IFERROR(Y57/Q57,"-")</f>
        <v>0</v>
      </c>
      <c r="AA57" s="182">
        <f>IFERROR(Y57/W57,"-")</f>
        <v>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>
        <v>1</v>
      </c>
      <c r="AX57" s="104">
        <f>IF(Q57=0,"",IF(AW57=0,"",(AW57/Q57)))</f>
        <v>0.25</v>
      </c>
      <c r="AY57" s="103">
        <v>1</v>
      </c>
      <c r="AZ57" s="105">
        <f>IFERROR(AY57/AW57,"-")</f>
        <v>1</v>
      </c>
      <c r="BA57" s="106">
        <v>23000</v>
      </c>
      <c r="BB57" s="107">
        <f>IFERROR(BA57/AW57,"-")</f>
        <v>23000</v>
      </c>
      <c r="BC57" s="108"/>
      <c r="BD57" s="108"/>
      <c r="BE57" s="108">
        <v>1</v>
      </c>
      <c r="BF57" s="109">
        <v>1</v>
      </c>
      <c r="BG57" s="110">
        <f>IF(Q57=0,"",IF(BF57=0,"",(BF57/Q57)))</f>
        <v>0.25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>
        <v>1</v>
      </c>
      <c r="BP57" s="117">
        <f>IF(Q57=0,"",IF(BO57=0,"",(BO57/Q57)))</f>
        <v>0.25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1</v>
      </c>
      <c r="BY57" s="124">
        <f>IF(Q57=0,"",IF(BX57=0,"",(BX57/Q57)))</f>
        <v>0.25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0</v>
      </c>
      <c r="CR57" s="138">
        <v>23000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0.1</v>
      </c>
      <c r="B58" s="184" t="s">
        <v>165</v>
      </c>
      <c r="C58" s="184" t="s">
        <v>58</v>
      </c>
      <c r="D58" s="184"/>
      <c r="E58" s="184" t="s">
        <v>85</v>
      </c>
      <c r="F58" s="184" t="s">
        <v>86</v>
      </c>
      <c r="G58" s="184" t="s">
        <v>61</v>
      </c>
      <c r="H58" s="87" t="s">
        <v>128</v>
      </c>
      <c r="I58" s="87" t="s">
        <v>63</v>
      </c>
      <c r="J58" s="185" t="s">
        <v>166</v>
      </c>
      <c r="K58" s="176">
        <v>120000</v>
      </c>
      <c r="L58" s="79">
        <v>17</v>
      </c>
      <c r="M58" s="79">
        <v>0</v>
      </c>
      <c r="N58" s="79">
        <v>105</v>
      </c>
      <c r="O58" s="88">
        <v>8</v>
      </c>
      <c r="P58" s="89">
        <v>0</v>
      </c>
      <c r="Q58" s="90">
        <f>O58+P58</f>
        <v>8</v>
      </c>
      <c r="R58" s="80">
        <f>IFERROR(Q58/N58,"-")</f>
        <v>0.076190476190476</v>
      </c>
      <c r="S58" s="79">
        <v>0</v>
      </c>
      <c r="T58" s="79">
        <v>5</v>
      </c>
      <c r="U58" s="80">
        <f>IFERROR(T58/(Q58),"-")</f>
        <v>0.625</v>
      </c>
      <c r="V58" s="81">
        <f>IFERROR(K58/SUM(Q58:Q59),"-")</f>
        <v>9230.7692307692</v>
      </c>
      <c r="W58" s="82">
        <v>1</v>
      </c>
      <c r="X58" s="80">
        <f>IF(Q58=0,"-",W58/Q58)</f>
        <v>0.125</v>
      </c>
      <c r="Y58" s="181">
        <v>12000</v>
      </c>
      <c r="Z58" s="182">
        <f>IFERROR(Y58/Q58,"-")</f>
        <v>1500</v>
      </c>
      <c r="AA58" s="182">
        <f>IFERROR(Y58/W58,"-")</f>
        <v>12000</v>
      </c>
      <c r="AB58" s="176">
        <f>SUM(Y58:Y59)-SUM(K58:K59)</f>
        <v>-108000</v>
      </c>
      <c r="AC58" s="83">
        <f>SUM(Y58:Y59)/SUM(K58:K59)</f>
        <v>0.1</v>
      </c>
      <c r="AD58" s="77"/>
      <c r="AE58" s="91">
        <v>1</v>
      </c>
      <c r="AF58" s="92">
        <f>IF(Q58=0,"",IF(AE58=0,"",(AE58/Q58)))</f>
        <v>0.125</v>
      </c>
      <c r="AG58" s="91"/>
      <c r="AH58" s="93">
        <f>IFERROR(AG58/AE58,"-")</f>
        <v>0</v>
      </c>
      <c r="AI58" s="94"/>
      <c r="AJ58" s="95">
        <f>IFERROR(AI58/AE58,"-")</f>
        <v>0</v>
      </c>
      <c r="AK58" s="96"/>
      <c r="AL58" s="96"/>
      <c r="AM58" s="96"/>
      <c r="AN58" s="97">
        <v>2</v>
      </c>
      <c r="AO58" s="98">
        <f>IF(Q58=0,"",IF(AN58=0,"",(AN58/Q58)))</f>
        <v>0.25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4</v>
      </c>
      <c r="BG58" s="110">
        <f>IF(Q58=0,"",IF(BF58=0,"",(BF58/Q58)))</f>
        <v>0.5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1</v>
      </c>
      <c r="BP58" s="117">
        <f>IF(Q58=0,"",IF(BO58=0,"",(BO58/Q58)))</f>
        <v>0.125</v>
      </c>
      <c r="BQ58" s="118">
        <v>1</v>
      </c>
      <c r="BR58" s="119">
        <f>IFERROR(BQ58/BO58,"-")</f>
        <v>1</v>
      </c>
      <c r="BS58" s="120">
        <v>12000</v>
      </c>
      <c r="BT58" s="121">
        <f>IFERROR(BS58/BO58,"-")</f>
        <v>12000</v>
      </c>
      <c r="BU58" s="122"/>
      <c r="BV58" s="122"/>
      <c r="BW58" s="122">
        <v>1</v>
      </c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12000</v>
      </c>
      <c r="CR58" s="138">
        <v>12000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167</v>
      </c>
      <c r="C59" s="184" t="s">
        <v>58</v>
      </c>
      <c r="D59" s="184"/>
      <c r="E59" s="184" t="s">
        <v>85</v>
      </c>
      <c r="F59" s="184" t="s">
        <v>86</v>
      </c>
      <c r="G59" s="184" t="s">
        <v>73</v>
      </c>
      <c r="H59" s="87"/>
      <c r="I59" s="87"/>
      <c r="J59" s="87"/>
      <c r="K59" s="176"/>
      <c r="L59" s="79">
        <v>39</v>
      </c>
      <c r="M59" s="79">
        <v>24</v>
      </c>
      <c r="N59" s="79">
        <v>1</v>
      </c>
      <c r="O59" s="88">
        <v>5</v>
      </c>
      <c r="P59" s="89">
        <v>0</v>
      </c>
      <c r="Q59" s="90">
        <f>O59+P59</f>
        <v>5</v>
      </c>
      <c r="R59" s="80">
        <f>IFERROR(Q59/N59,"-")</f>
        <v>5</v>
      </c>
      <c r="S59" s="79">
        <v>1</v>
      </c>
      <c r="T59" s="79">
        <v>1</v>
      </c>
      <c r="U59" s="80">
        <f>IFERROR(T59/(Q59),"-")</f>
        <v>0.2</v>
      </c>
      <c r="V59" s="81"/>
      <c r="W59" s="82">
        <v>2</v>
      </c>
      <c r="X59" s="80">
        <f>IF(Q59=0,"-",W59/Q59)</f>
        <v>0.4</v>
      </c>
      <c r="Y59" s="181">
        <v>0</v>
      </c>
      <c r="Z59" s="182">
        <f>IFERROR(Y59/Q59,"-")</f>
        <v>0</v>
      </c>
      <c r="AA59" s="182">
        <f>IFERROR(Y59/W59,"-")</f>
        <v>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0.2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3</v>
      </c>
      <c r="BY59" s="124">
        <f>IF(Q59=0,"",IF(BX59=0,"",(BX59/Q59)))</f>
        <v>0.6</v>
      </c>
      <c r="BZ59" s="125">
        <v>1</v>
      </c>
      <c r="CA59" s="126">
        <f>IFERROR(BZ59/BX59,"-")</f>
        <v>0.33333333333333</v>
      </c>
      <c r="CB59" s="127">
        <v>5000</v>
      </c>
      <c r="CC59" s="128">
        <f>IFERROR(CB59/BX59,"-")</f>
        <v>1666.6666666667</v>
      </c>
      <c r="CD59" s="129">
        <v>1</v>
      </c>
      <c r="CE59" s="129"/>
      <c r="CF59" s="129"/>
      <c r="CG59" s="130">
        <v>1</v>
      </c>
      <c r="CH59" s="131">
        <f>IF(Q59=0,"",IF(CG59=0,"",(CG59/Q59)))</f>
        <v>0.2</v>
      </c>
      <c r="CI59" s="132">
        <v>1</v>
      </c>
      <c r="CJ59" s="133">
        <f>IFERROR(CI59/CG59,"-")</f>
        <v>1</v>
      </c>
      <c r="CK59" s="134">
        <v>432500</v>
      </c>
      <c r="CL59" s="135">
        <f>IFERROR(CK59/CG59,"-")</f>
        <v>432500</v>
      </c>
      <c r="CM59" s="136"/>
      <c r="CN59" s="136"/>
      <c r="CO59" s="136">
        <v>1</v>
      </c>
      <c r="CP59" s="137">
        <v>2</v>
      </c>
      <c r="CQ59" s="138">
        <v>0</v>
      </c>
      <c r="CR59" s="138">
        <v>432500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0.0375</v>
      </c>
      <c r="B60" s="184" t="s">
        <v>168</v>
      </c>
      <c r="C60" s="184" t="s">
        <v>58</v>
      </c>
      <c r="D60" s="184"/>
      <c r="E60" s="184" t="s">
        <v>85</v>
      </c>
      <c r="F60" s="184" t="s">
        <v>86</v>
      </c>
      <c r="G60" s="184" t="s">
        <v>61</v>
      </c>
      <c r="H60" s="87" t="s">
        <v>169</v>
      </c>
      <c r="I60" s="87" t="s">
        <v>81</v>
      </c>
      <c r="J60" s="185" t="s">
        <v>64</v>
      </c>
      <c r="K60" s="176">
        <v>80000</v>
      </c>
      <c r="L60" s="79">
        <v>5</v>
      </c>
      <c r="M60" s="79">
        <v>0</v>
      </c>
      <c r="N60" s="79">
        <v>11</v>
      </c>
      <c r="O60" s="88">
        <v>1</v>
      </c>
      <c r="P60" s="89">
        <v>0</v>
      </c>
      <c r="Q60" s="90">
        <f>O60+P60</f>
        <v>1</v>
      </c>
      <c r="R60" s="80">
        <f>IFERROR(Q60/N60,"-")</f>
        <v>0.090909090909091</v>
      </c>
      <c r="S60" s="79">
        <v>0</v>
      </c>
      <c r="T60" s="79">
        <v>0</v>
      </c>
      <c r="U60" s="80">
        <f>IFERROR(T60/(Q60),"-")</f>
        <v>0</v>
      </c>
      <c r="V60" s="81">
        <f>IFERROR(K60/SUM(Q60:Q61),"-")</f>
        <v>16000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-77000</v>
      </c>
      <c r="AC60" s="83">
        <f>SUM(Y60:Y61)/SUM(K60:K61)</f>
        <v>0.0375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>
        <v>1</v>
      </c>
      <c r="BY60" s="124">
        <f>IF(Q60=0,"",IF(BX60=0,"",(BX60/Q60)))</f>
        <v>1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170</v>
      </c>
      <c r="C61" s="184" t="s">
        <v>58</v>
      </c>
      <c r="D61" s="184"/>
      <c r="E61" s="184" t="s">
        <v>85</v>
      </c>
      <c r="F61" s="184" t="s">
        <v>86</v>
      </c>
      <c r="G61" s="184" t="s">
        <v>73</v>
      </c>
      <c r="H61" s="87"/>
      <c r="I61" s="87"/>
      <c r="J61" s="87"/>
      <c r="K61" s="176"/>
      <c r="L61" s="79">
        <v>41</v>
      </c>
      <c r="M61" s="79">
        <v>17</v>
      </c>
      <c r="N61" s="79">
        <v>9</v>
      </c>
      <c r="O61" s="88">
        <v>4</v>
      </c>
      <c r="P61" s="89">
        <v>0</v>
      </c>
      <c r="Q61" s="90">
        <f>O61+P61</f>
        <v>4</v>
      </c>
      <c r="R61" s="80">
        <f>IFERROR(Q61/N61,"-")</f>
        <v>0.44444444444444</v>
      </c>
      <c r="S61" s="79">
        <v>1</v>
      </c>
      <c r="T61" s="79">
        <v>1</v>
      </c>
      <c r="U61" s="80">
        <f>IFERROR(T61/(Q61),"-")</f>
        <v>0.25</v>
      </c>
      <c r="V61" s="81"/>
      <c r="W61" s="82">
        <v>2</v>
      </c>
      <c r="X61" s="80">
        <f>IF(Q61=0,"-",W61/Q61)</f>
        <v>0.5</v>
      </c>
      <c r="Y61" s="181">
        <v>3000</v>
      </c>
      <c r="Z61" s="182">
        <f>IFERROR(Y61/Q61,"-")</f>
        <v>750</v>
      </c>
      <c r="AA61" s="182">
        <f>IFERROR(Y61/W61,"-")</f>
        <v>1500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>
        <v>1</v>
      </c>
      <c r="AX61" s="104">
        <f>IF(Q61=0,"",IF(AW61=0,"",(AW61/Q61)))</f>
        <v>0.25</v>
      </c>
      <c r="AY61" s="103">
        <v>1</v>
      </c>
      <c r="AZ61" s="105">
        <f>IFERROR(AY61/AW61,"-")</f>
        <v>1</v>
      </c>
      <c r="BA61" s="106">
        <v>3000</v>
      </c>
      <c r="BB61" s="107">
        <f>IFERROR(BA61/AW61,"-")</f>
        <v>3000</v>
      </c>
      <c r="BC61" s="108">
        <v>1</v>
      </c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0.25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>
        <v>1</v>
      </c>
      <c r="BY61" s="124">
        <f>IF(Q61=0,"",IF(BX61=0,"",(BX61/Q61)))</f>
        <v>0.25</v>
      </c>
      <c r="BZ61" s="125"/>
      <c r="CA61" s="126">
        <f>IFERROR(BZ61/BX61,"-")</f>
        <v>0</v>
      </c>
      <c r="CB61" s="127"/>
      <c r="CC61" s="128">
        <f>IFERROR(CB61/BX61,"-")</f>
        <v>0</v>
      </c>
      <c r="CD61" s="129"/>
      <c r="CE61" s="129"/>
      <c r="CF61" s="129"/>
      <c r="CG61" s="130">
        <v>1</v>
      </c>
      <c r="CH61" s="131">
        <f>IF(Q61=0,"",IF(CG61=0,"",(CG61/Q61)))</f>
        <v>0.25</v>
      </c>
      <c r="CI61" s="132">
        <v>1</v>
      </c>
      <c r="CJ61" s="133">
        <f>IFERROR(CI61/CG61,"-")</f>
        <v>1</v>
      </c>
      <c r="CK61" s="134">
        <v>544000</v>
      </c>
      <c r="CL61" s="135">
        <f>IFERROR(CK61/CG61,"-")</f>
        <v>544000</v>
      </c>
      <c r="CM61" s="136"/>
      <c r="CN61" s="136"/>
      <c r="CO61" s="136">
        <v>1</v>
      </c>
      <c r="CP61" s="137">
        <v>2</v>
      </c>
      <c r="CQ61" s="138">
        <v>3000</v>
      </c>
      <c r="CR61" s="138">
        <v>544000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>
        <f>AC62</f>
        <v>0</v>
      </c>
      <c r="B62" s="184" t="s">
        <v>171</v>
      </c>
      <c r="C62" s="184" t="s">
        <v>58</v>
      </c>
      <c r="D62" s="184"/>
      <c r="E62" s="184" t="s">
        <v>163</v>
      </c>
      <c r="F62" s="184" t="s">
        <v>172</v>
      </c>
      <c r="G62" s="184" t="s">
        <v>61</v>
      </c>
      <c r="H62" s="87" t="s">
        <v>169</v>
      </c>
      <c r="I62" s="87" t="s">
        <v>81</v>
      </c>
      <c r="J62" s="186" t="s">
        <v>87</v>
      </c>
      <c r="K62" s="176">
        <v>80000</v>
      </c>
      <c r="L62" s="79">
        <v>9</v>
      </c>
      <c r="M62" s="79">
        <v>0</v>
      </c>
      <c r="N62" s="79">
        <v>30</v>
      </c>
      <c r="O62" s="88">
        <v>4</v>
      </c>
      <c r="P62" s="89">
        <v>0</v>
      </c>
      <c r="Q62" s="90">
        <f>O62+P62</f>
        <v>4</v>
      </c>
      <c r="R62" s="80">
        <f>IFERROR(Q62/N62,"-")</f>
        <v>0.13333333333333</v>
      </c>
      <c r="S62" s="79">
        <v>0</v>
      </c>
      <c r="T62" s="79">
        <v>1</v>
      </c>
      <c r="U62" s="80">
        <f>IFERROR(T62/(Q62),"-")</f>
        <v>0.25</v>
      </c>
      <c r="V62" s="81">
        <f>IFERROR(K62/SUM(Q62:Q63),"-")</f>
        <v>8888.8888888889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-80000</v>
      </c>
      <c r="AC62" s="83">
        <f>SUM(Y62:Y63)/SUM(K62:K63)</f>
        <v>0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1</v>
      </c>
      <c r="BG62" s="110">
        <f>IF(Q62=0,"",IF(BF62=0,"",(BF62/Q62)))</f>
        <v>0.25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2</v>
      </c>
      <c r="BP62" s="117">
        <f>IF(Q62=0,"",IF(BO62=0,"",(BO62/Q62)))</f>
        <v>0.5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>
        <v>1</v>
      </c>
      <c r="CH62" s="131">
        <f>IF(Q62=0,"",IF(CG62=0,"",(CG62/Q62)))</f>
        <v>0.25</v>
      </c>
      <c r="CI62" s="132"/>
      <c r="CJ62" s="133">
        <f>IFERROR(CI62/CG62,"-")</f>
        <v>0</v>
      </c>
      <c r="CK62" s="134"/>
      <c r="CL62" s="135">
        <f>IFERROR(CK62/CG62,"-")</f>
        <v>0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173</v>
      </c>
      <c r="C63" s="184" t="s">
        <v>58</v>
      </c>
      <c r="D63" s="184"/>
      <c r="E63" s="184" t="s">
        <v>163</v>
      </c>
      <c r="F63" s="184" t="s">
        <v>172</v>
      </c>
      <c r="G63" s="184" t="s">
        <v>73</v>
      </c>
      <c r="H63" s="87"/>
      <c r="I63" s="87"/>
      <c r="J63" s="87"/>
      <c r="K63" s="176"/>
      <c r="L63" s="79">
        <v>19</v>
      </c>
      <c r="M63" s="79">
        <v>15</v>
      </c>
      <c r="N63" s="79">
        <v>15</v>
      </c>
      <c r="O63" s="88">
        <v>5</v>
      </c>
      <c r="P63" s="89">
        <v>0</v>
      </c>
      <c r="Q63" s="90">
        <f>O63+P63</f>
        <v>5</v>
      </c>
      <c r="R63" s="80">
        <f>IFERROR(Q63/N63,"-")</f>
        <v>0.33333333333333</v>
      </c>
      <c r="S63" s="79">
        <v>0</v>
      </c>
      <c r="T63" s="79">
        <v>2</v>
      </c>
      <c r="U63" s="80">
        <f>IFERROR(T63/(Q63),"-")</f>
        <v>0.4</v>
      </c>
      <c r="V63" s="81"/>
      <c r="W63" s="82">
        <v>1</v>
      </c>
      <c r="X63" s="80">
        <f>IF(Q63=0,"-",W63/Q63)</f>
        <v>0.2</v>
      </c>
      <c r="Y63" s="181">
        <v>0</v>
      </c>
      <c r="Z63" s="182">
        <f>IFERROR(Y63/Q63,"-")</f>
        <v>0</v>
      </c>
      <c r="AA63" s="182">
        <f>IFERROR(Y63/W63,"-")</f>
        <v>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0.2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0.4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>
        <v>2</v>
      </c>
      <c r="BY63" s="124">
        <f>IF(Q63=0,"",IF(BX63=0,"",(BX63/Q63)))</f>
        <v>0.4</v>
      </c>
      <c r="BZ63" s="125">
        <v>1</v>
      </c>
      <c r="CA63" s="126">
        <f>IFERROR(BZ63/BX63,"-")</f>
        <v>0.5</v>
      </c>
      <c r="CB63" s="127">
        <v>19000</v>
      </c>
      <c r="CC63" s="128">
        <f>IFERROR(CB63/BX63,"-")</f>
        <v>9500</v>
      </c>
      <c r="CD63" s="129"/>
      <c r="CE63" s="129"/>
      <c r="CF63" s="129">
        <v>1</v>
      </c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0</v>
      </c>
      <c r="CR63" s="138">
        <v>19000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4.4</v>
      </c>
      <c r="B64" s="184" t="s">
        <v>174</v>
      </c>
      <c r="C64" s="184" t="s">
        <v>58</v>
      </c>
      <c r="D64" s="184"/>
      <c r="E64" s="184" t="s">
        <v>73</v>
      </c>
      <c r="F64" s="184" t="s">
        <v>60</v>
      </c>
      <c r="G64" s="184" t="s">
        <v>61</v>
      </c>
      <c r="H64" s="87" t="s">
        <v>175</v>
      </c>
      <c r="I64" s="87" t="s">
        <v>176</v>
      </c>
      <c r="J64" s="87" t="s">
        <v>177</v>
      </c>
      <c r="K64" s="176">
        <v>50000</v>
      </c>
      <c r="L64" s="79">
        <v>5</v>
      </c>
      <c r="M64" s="79">
        <v>0</v>
      </c>
      <c r="N64" s="79">
        <v>27</v>
      </c>
      <c r="O64" s="88">
        <v>3</v>
      </c>
      <c r="P64" s="89">
        <v>0</v>
      </c>
      <c r="Q64" s="90">
        <f>O64+P64</f>
        <v>3</v>
      </c>
      <c r="R64" s="80">
        <f>IFERROR(Q64/N64,"-")</f>
        <v>0.11111111111111</v>
      </c>
      <c r="S64" s="79">
        <v>0</v>
      </c>
      <c r="T64" s="79">
        <v>3</v>
      </c>
      <c r="U64" s="80">
        <f>IFERROR(T64/(Q64),"-")</f>
        <v>1</v>
      </c>
      <c r="V64" s="81">
        <f>IFERROR(K64/SUM(Q64:Q65),"-")</f>
        <v>8333.3333333333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SUM(Y64:Y65)-SUM(K64:K65)</f>
        <v>170000</v>
      </c>
      <c r="AC64" s="83">
        <f>SUM(Y64:Y65)/SUM(K64:K65)</f>
        <v>4.4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2</v>
      </c>
      <c r="BP64" s="117">
        <f>IF(Q64=0,"",IF(BO64=0,"",(BO64/Q64)))</f>
        <v>0.66666666666667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>
        <v>1</v>
      </c>
      <c r="BY64" s="124">
        <f>IF(Q64=0,"",IF(BX64=0,"",(BX64/Q64)))</f>
        <v>0.33333333333333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178</v>
      </c>
      <c r="C65" s="184" t="s">
        <v>58</v>
      </c>
      <c r="D65" s="184"/>
      <c r="E65" s="184" t="s">
        <v>73</v>
      </c>
      <c r="F65" s="184" t="s">
        <v>60</v>
      </c>
      <c r="G65" s="184" t="s">
        <v>73</v>
      </c>
      <c r="H65" s="87"/>
      <c r="I65" s="87"/>
      <c r="J65" s="87"/>
      <c r="K65" s="176"/>
      <c r="L65" s="79">
        <v>17</v>
      </c>
      <c r="M65" s="79">
        <v>15</v>
      </c>
      <c r="N65" s="79">
        <v>1</v>
      </c>
      <c r="O65" s="88">
        <v>3</v>
      </c>
      <c r="P65" s="89">
        <v>0</v>
      </c>
      <c r="Q65" s="90">
        <f>O65+P65</f>
        <v>3</v>
      </c>
      <c r="R65" s="80">
        <f>IFERROR(Q65/N65,"-")</f>
        <v>3</v>
      </c>
      <c r="S65" s="79">
        <v>1</v>
      </c>
      <c r="T65" s="79">
        <v>1</v>
      </c>
      <c r="U65" s="80">
        <f>IFERROR(T65/(Q65),"-")</f>
        <v>0.33333333333333</v>
      </c>
      <c r="V65" s="81"/>
      <c r="W65" s="82">
        <v>1</v>
      </c>
      <c r="X65" s="80">
        <f>IF(Q65=0,"-",W65/Q65)</f>
        <v>0.33333333333333</v>
      </c>
      <c r="Y65" s="181">
        <v>220000</v>
      </c>
      <c r="Z65" s="182">
        <f>IFERROR(Y65/Q65,"-")</f>
        <v>73333.333333333</v>
      </c>
      <c r="AA65" s="182">
        <f>IFERROR(Y65/W65,"-")</f>
        <v>220000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1</v>
      </c>
      <c r="BP65" s="117">
        <f>IF(Q65=0,"",IF(BO65=0,"",(BO65/Q65)))</f>
        <v>0.33333333333333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>
        <v>2</v>
      </c>
      <c r="BY65" s="124">
        <f>IF(Q65=0,"",IF(BX65=0,"",(BX65/Q65)))</f>
        <v>0.66666666666667</v>
      </c>
      <c r="BZ65" s="125">
        <v>1</v>
      </c>
      <c r="CA65" s="126">
        <f>IFERROR(BZ65/BX65,"-")</f>
        <v>0.5</v>
      </c>
      <c r="CB65" s="127">
        <v>241000</v>
      </c>
      <c r="CC65" s="128">
        <f>IFERROR(CB65/BX65,"-")</f>
        <v>120500</v>
      </c>
      <c r="CD65" s="129"/>
      <c r="CE65" s="129"/>
      <c r="CF65" s="129">
        <v>1</v>
      </c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220000</v>
      </c>
      <c r="CR65" s="138">
        <v>241000</v>
      </c>
      <c r="CS65" s="138"/>
      <c r="CT65" s="139" t="str">
        <f>IF(AND(CR65=0,CS65=0),"",IF(AND(CR65&lt;=100000,CS65&lt;=100000),"",IF(CR65/CQ65&gt;0.7,"男高",IF(CS65/CQ65&gt;0.7,"女高",""))))</f>
        <v>男高</v>
      </c>
    </row>
    <row r="66" spans="1:99">
      <c r="A66" s="78">
        <f>AC66</f>
        <v>0.08</v>
      </c>
      <c r="B66" s="184" t="s">
        <v>179</v>
      </c>
      <c r="C66" s="184" t="s">
        <v>58</v>
      </c>
      <c r="D66" s="184"/>
      <c r="E66" s="184" t="s">
        <v>73</v>
      </c>
      <c r="F66" s="184" t="s">
        <v>86</v>
      </c>
      <c r="G66" s="184" t="s">
        <v>61</v>
      </c>
      <c r="H66" s="87" t="s">
        <v>175</v>
      </c>
      <c r="I66" s="87" t="s">
        <v>176</v>
      </c>
      <c r="J66" s="87" t="s">
        <v>180</v>
      </c>
      <c r="K66" s="176">
        <v>50000</v>
      </c>
      <c r="L66" s="79">
        <v>6</v>
      </c>
      <c r="M66" s="79">
        <v>0</v>
      </c>
      <c r="N66" s="79">
        <v>30</v>
      </c>
      <c r="O66" s="88">
        <v>2</v>
      </c>
      <c r="P66" s="89">
        <v>0</v>
      </c>
      <c r="Q66" s="90">
        <f>O66+P66</f>
        <v>2</v>
      </c>
      <c r="R66" s="80">
        <f>IFERROR(Q66/N66,"-")</f>
        <v>0.066666666666667</v>
      </c>
      <c r="S66" s="79">
        <v>0</v>
      </c>
      <c r="T66" s="79">
        <v>0</v>
      </c>
      <c r="U66" s="80">
        <f>IFERROR(T66/(Q66),"-")</f>
        <v>0</v>
      </c>
      <c r="V66" s="81">
        <f>IFERROR(K66/SUM(Q66:Q67),"-")</f>
        <v>12500</v>
      </c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>
        <f>SUM(Y66:Y67)-SUM(K66:K67)</f>
        <v>-46000</v>
      </c>
      <c r="AC66" s="83">
        <f>SUM(Y66:Y67)/SUM(K66:K67)</f>
        <v>0.08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0.5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>
        <v>1</v>
      </c>
      <c r="BP66" s="117">
        <f>IF(Q66=0,"",IF(BO66=0,"",(BO66/Q66)))</f>
        <v>0.5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181</v>
      </c>
      <c r="C67" s="184" t="s">
        <v>58</v>
      </c>
      <c r="D67" s="184"/>
      <c r="E67" s="184" t="s">
        <v>73</v>
      </c>
      <c r="F67" s="184" t="s">
        <v>86</v>
      </c>
      <c r="G67" s="184" t="s">
        <v>73</v>
      </c>
      <c r="H67" s="87"/>
      <c r="I67" s="87"/>
      <c r="J67" s="87"/>
      <c r="K67" s="176"/>
      <c r="L67" s="79">
        <v>16</v>
      </c>
      <c r="M67" s="79">
        <v>12</v>
      </c>
      <c r="N67" s="79">
        <v>1</v>
      </c>
      <c r="O67" s="88">
        <v>2</v>
      </c>
      <c r="P67" s="89">
        <v>0</v>
      </c>
      <c r="Q67" s="90">
        <f>O67+P67</f>
        <v>2</v>
      </c>
      <c r="R67" s="80">
        <f>IFERROR(Q67/N67,"-")</f>
        <v>2</v>
      </c>
      <c r="S67" s="79">
        <v>0</v>
      </c>
      <c r="T67" s="79">
        <v>0</v>
      </c>
      <c r="U67" s="80">
        <f>IFERROR(T67/(Q67),"-")</f>
        <v>0</v>
      </c>
      <c r="V67" s="81"/>
      <c r="W67" s="82">
        <v>1</v>
      </c>
      <c r="X67" s="80">
        <f>IF(Q67=0,"-",W67/Q67)</f>
        <v>0.5</v>
      </c>
      <c r="Y67" s="181">
        <v>4000</v>
      </c>
      <c r="Z67" s="182">
        <f>IFERROR(Y67/Q67,"-")</f>
        <v>2000</v>
      </c>
      <c r="AA67" s="182">
        <f>IFERROR(Y67/W67,"-")</f>
        <v>4000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1</v>
      </c>
      <c r="BP67" s="117">
        <f>IF(Q67=0,"",IF(BO67=0,"",(BO67/Q67)))</f>
        <v>0.5</v>
      </c>
      <c r="BQ67" s="118">
        <v>1</v>
      </c>
      <c r="BR67" s="119">
        <f>IFERROR(BQ67/BO67,"-")</f>
        <v>1</v>
      </c>
      <c r="BS67" s="120">
        <v>4000</v>
      </c>
      <c r="BT67" s="121">
        <f>IFERROR(BS67/BO67,"-")</f>
        <v>4000</v>
      </c>
      <c r="BU67" s="122"/>
      <c r="BV67" s="122">
        <v>1</v>
      </c>
      <c r="BW67" s="122"/>
      <c r="BX67" s="123">
        <v>1</v>
      </c>
      <c r="BY67" s="124">
        <f>IF(Q67=0,"",IF(BX67=0,"",(BX67/Q67)))</f>
        <v>0.5</v>
      </c>
      <c r="BZ67" s="125"/>
      <c r="CA67" s="126">
        <f>IFERROR(BZ67/BX67,"-")</f>
        <v>0</v>
      </c>
      <c r="CB67" s="127"/>
      <c r="CC67" s="128">
        <f>IFERROR(CB67/BX67,"-")</f>
        <v>0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4000</v>
      </c>
      <c r="CR67" s="138">
        <v>4000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</v>
      </c>
      <c r="B68" s="184" t="s">
        <v>182</v>
      </c>
      <c r="C68" s="184" t="s">
        <v>58</v>
      </c>
      <c r="D68" s="184"/>
      <c r="E68" s="184" t="s">
        <v>183</v>
      </c>
      <c r="F68" s="184" t="s">
        <v>100</v>
      </c>
      <c r="G68" s="184" t="s">
        <v>61</v>
      </c>
      <c r="H68" s="87" t="s">
        <v>128</v>
      </c>
      <c r="I68" s="87" t="s">
        <v>184</v>
      </c>
      <c r="J68" s="185" t="s">
        <v>64</v>
      </c>
      <c r="K68" s="176">
        <v>100000</v>
      </c>
      <c r="L68" s="79">
        <v>5</v>
      </c>
      <c r="M68" s="79">
        <v>0</v>
      </c>
      <c r="N68" s="79">
        <v>32</v>
      </c>
      <c r="O68" s="88">
        <v>1</v>
      </c>
      <c r="P68" s="89">
        <v>0</v>
      </c>
      <c r="Q68" s="90">
        <f>O68+P68</f>
        <v>1</v>
      </c>
      <c r="R68" s="80">
        <f>IFERROR(Q68/N68,"-")</f>
        <v>0.03125</v>
      </c>
      <c r="S68" s="79">
        <v>0</v>
      </c>
      <c r="T68" s="79">
        <v>1</v>
      </c>
      <c r="U68" s="80">
        <f>IFERROR(T68/(Q68),"-")</f>
        <v>1</v>
      </c>
      <c r="V68" s="81">
        <f>IFERROR(K68/SUM(Q68:Q72),"-")</f>
        <v>16666.666666667</v>
      </c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>
        <f>SUM(Y68:Y72)-SUM(K68:K72)</f>
        <v>-100000</v>
      </c>
      <c r="AC68" s="83">
        <f>SUM(Y68:Y72)/SUM(K68:K72)</f>
        <v>0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>
        <f>IF(Q68=0,"",IF(BO68=0,"",(BO68/Q68)))</f>
        <v>0</v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>
        <v>1</v>
      </c>
      <c r="BY68" s="124">
        <f>IF(Q68=0,"",IF(BX68=0,"",(BX68/Q68)))</f>
        <v>1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185</v>
      </c>
      <c r="C69" s="184" t="s">
        <v>58</v>
      </c>
      <c r="D69" s="184"/>
      <c r="E69" s="184" t="s">
        <v>183</v>
      </c>
      <c r="F69" s="184" t="s">
        <v>105</v>
      </c>
      <c r="G69" s="184" t="s">
        <v>61</v>
      </c>
      <c r="H69" s="87" t="s">
        <v>128</v>
      </c>
      <c r="I69" s="87" t="s">
        <v>184</v>
      </c>
      <c r="J69" s="186" t="s">
        <v>77</v>
      </c>
      <c r="K69" s="176"/>
      <c r="L69" s="79">
        <v>4</v>
      </c>
      <c r="M69" s="79">
        <v>0</v>
      </c>
      <c r="N69" s="79">
        <v>16</v>
      </c>
      <c r="O69" s="88">
        <v>2</v>
      </c>
      <c r="P69" s="89">
        <v>0</v>
      </c>
      <c r="Q69" s="90">
        <f>O69+P69</f>
        <v>2</v>
      </c>
      <c r="R69" s="80">
        <f>IFERROR(Q69/N69,"-")</f>
        <v>0.125</v>
      </c>
      <c r="S69" s="79">
        <v>0</v>
      </c>
      <c r="T69" s="79">
        <v>0</v>
      </c>
      <c r="U69" s="80">
        <f>IFERROR(T69/(Q69),"-")</f>
        <v>0</v>
      </c>
      <c r="V69" s="81"/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/>
      <c r="AC69" s="83"/>
      <c r="AD69" s="77"/>
      <c r="AE69" s="91">
        <v>1</v>
      </c>
      <c r="AF69" s="92">
        <f>IF(Q69=0,"",IF(AE69=0,"",(AE69/Q69)))</f>
        <v>0.5</v>
      </c>
      <c r="AG69" s="91"/>
      <c r="AH69" s="93">
        <f>IFERROR(AG69/AE69,"-")</f>
        <v>0</v>
      </c>
      <c r="AI69" s="94"/>
      <c r="AJ69" s="95">
        <f>IFERROR(AI69/AE69,"-")</f>
        <v>0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>
        <v>1</v>
      </c>
      <c r="BP69" s="117">
        <f>IF(Q69=0,"",IF(BO69=0,"",(BO69/Q69)))</f>
        <v>0.5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/>
      <c r="BY69" s="124">
        <f>IF(Q69=0,"",IF(BX69=0,"",(BX69/Q69)))</f>
        <v>0</v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186</v>
      </c>
      <c r="C70" s="184" t="s">
        <v>58</v>
      </c>
      <c r="D70" s="184"/>
      <c r="E70" s="184" t="s">
        <v>183</v>
      </c>
      <c r="F70" s="184" t="s">
        <v>107</v>
      </c>
      <c r="G70" s="184" t="s">
        <v>61</v>
      </c>
      <c r="H70" s="87" t="s">
        <v>128</v>
      </c>
      <c r="I70" s="87" t="s">
        <v>184</v>
      </c>
      <c r="J70" s="185" t="s">
        <v>166</v>
      </c>
      <c r="K70" s="176"/>
      <c r="L70" s="79">
        <v>4</v>
      </c>
      <c r="M70" s="79">
        <v>0</v>
      </c>
      <c r="N70" s="79">
        <v>16</v>
      </c>
      <c r="O70" s="88">
        <v>1</v>
      </c>
      <c r="P70" s="89">
        <v>0</v>
      </c>
      <c r="Q70" s="90">
        <f>O70+P70</f>
        <v>1</v>
      </c>
      <c r="R70" s="80">
        <f>IFERROR(Q70/N70,"-")</f>
        <v>0.0625</v>
      </c>
      <c r="S70" s="79">
        <v>0</v>
      </c>
      <c r="T70" s="79">
        <v>0</v>
      </c>
      <c r="U70" s="80">
        <f>IFERROR(T70/(Q70),"-")</f>
        <v>0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>
        <v>1</v>
      </c>
      <c r="AO70" s="98">
        <f>IF(Q70=0,"",IF(AN70=0,"",(AN70/Q70)))</f>
        <v>1</v>
      </c>
      <c r="AP70" s="97"/>
      <c r="AQ70" s="99">
        <f>IFERROR(AP70/AN70,"-")</f>
        <v>0</v>
      </c>
      <c r="AR70" s="100"/>
      <c r="AS70" s="101">
        <f>IFERROR(AR70/AN70,"-")</f>
        <v>0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187</v>
      </c>
      <c r="C71" s="184" t="s">
        <v>58</v>
      </c>
      <c r="D71" s="184"/>
      <c r="E71" s="184" t="s">
        <v>183</v>
      </c>
      <c r="F71" s="184" t="s">
        <v>134</v>
      </c>
      <c r="G71" s="184" t="s">
        <v>61</v>
      </c>
      <c r="H71" s="87" t="s">
        <v>128</v>
      </c>
      <c r="I71" s="87" t="s">
        <v>184</v>
      </c>
      <c r="J71" s="186" t="s">
        <v>115</v>
      </c>
      <c r="K71" s="176"/>
      <c r="L71" s="79">
        <v>12</v>
      </c>
      <c r="M71" s="79">
        <v>0</v>
      </c>
      <c r="N71" s="79">
        <v>30</v>
      </c>
      <c r="O71" s="88">
        <v>0</v>
      </c>
      <c r="P71" s="89">
        <v>0</v>
      </c>
      <c r="Q71" s="90">
        <f>O71+P71</f>
        <v>0</v>
      </c>
      <c r="R71" s="80">
        <f>IFERROR(Q71/N71,"-")</f>
        <v>0</v>
      </c>
      <c r="S71" s="79">
        <v>0</v>
      </c>
      <c r="T71" s="79">
        <v>0</v>
      </c>
      <c r="U71" s="80" t="str">
        <f>IFERROR(T71/(Q71),"-")</f>
        <v>-</v>
      </c>
      <c r="V71" s="81"/>
      <c r="W71" s="82">
        <v>0</v>
      </c>
      <c r="X71" s="80" t="str">
        <f>IF(Q71=0,"-",W71/Q71)</f>
        <v>-</v>
      </c>
      <c r="Y71" s="181">
        <v>0</v>
      </c>
      <c r="Z71" s="182" t="str">
        <f>IFERROR(Y71/Q71,"-")</f>
        <v>-</v>
      </c>
      <c r="AA71" s="182" t="str">
        <f>IFERROR(Y71/W71,"-")</f>
        <v>-</v>
      </c>
      <c r="AB71" s="176"/>
      <c r="AC71" s="83"/>
      <c r="AD71" s="77"/>
      <c r="AE71" s="91"/>
      <c r="AF71" s="92" t="str">
        <f>IF(Q71=0,"",IF(AE71=0,"",(AE71/Q71)))</f>
        <v/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 t="str">
        <f>IF(Q71=0,"",IF(AN71=0,"",(AN71/Q71)))</f>
        <v/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 t="str">
        <f>IF(Q71=0,"",IF(AW71=0,"",(AW71/Q71)))</f>
        <v/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 t="str">
        <f>IF(Q71=0,"",IF(BF71=0,"",(BF71/Q71)))</f>
        <v/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/>
      <c r="BP71" s="117" t="str">
        <f>IF(Q71=0,"",IF(BO71=0,"",(BO71/Q71)))</f>
        <v/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/>
      <c r="BY71" s="124" t="str">
        <f>IF(Q71=0,"",IF(BX71=0,"",(BX71/Q71)))</f>
        <v/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 t="str">
        <f>IF(Q71=0,"",IF(CG71=0,"",(CG71/Q71)))</f>
        <v/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188</v>
      </c>
      <c r="C72" s="184" t="s">
        <v>58</v>
      </c>
      <c r="D72" s="184"/>
      <c r="E72" s="184" t="s">
        <v>72</v>
      </c>
      <c r="F72" s="184" t="s">
        <v>72</v>
      </c>
      <c r="G72" s="184" t="s">
        <v>73</v>
      </c>
      <c r="H72" s="87" t="s">
        <v>189</v>
      </c>
      <c r="I72" s="87"/>
      <c r="J72" s="87"/>
      <c r="K72" s="176"/>
      <c r="L72" s="79">
        <v>49</v>
      </c>
      <c r="M72" s="79">
        <v>28</v>
      </c>
      <c r="N72" s="79">
        <v>24</v>
      </c>
      <c r="O72" s="88">
        <v>2</v>
      </c>
      <c r="P72" s="89">
        <v>0</v>
      </c>
      <c r="Q72" s="90">
        <f>O72+P72</f>
        <v>2</v>
      </c>
      <c r="R72" s="80">
        <f>IFERROR(Q72/N72,"-")</f>
        <v>0.083333333333333</v>
      </c>
      <c r="S72" s="79">
        <v>1</v>
      </c>
      <c r="T72" s="79">
        <v>0</v>
      </c>
      <c r="U72" s="80">
        <f>IFERROR(T72/(Q72),"-")</f>
        <v>0</v>
      </c>
      <c r="V72" s="81"/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>
        <v>2</v>
      </c>
      <c r="BP72" s="117">
        <f>IF(Q72=0,"",IF(BO72=0,"",(BO72/Q72)))</f>
        <v>1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1.55</v>
      </c>
      <c r="B73" s="184" t="s">
        <v>190</v>
      </c>
      <c r="C73" s="184" t="s">
        <v>58</v>
      </c>
      <c r="D73" s="184"/>
      <c r="E73" s="184"/>
      <c r="F73" s="184"/>
      <c r="G73" s="184" t="s">
        <v>61</v>
      </c>
      <c r="H73" s="87" t="s">
        <v>191</v>
      </c>
      <c r="I73" s="87" t="s">
        <v>192</v>
      </c>
      <c r="J73" s="87" t="s">
        <v>193</v>
      </c>
      <c r="K73" s="176">
        <v>80000</v>
      </c>
      <c r="L73" s="79">
        <v>10</v>
      </c>
      <c r="M73" s="79">
        <v>0</v>
      </c>
      <c r="N73" s="79">
        <v>94</v>
      </c>
      <c r="O73" s="88">
        <v>1</v>
      </c>
      <c r="P73" s="89">
        <v>0</v>
      </c>
      <c r="Q73" s="90">
        <f>O73+P73</f>
        <v>1</v>
      </c>
      <c r="R73" s="80">
        <f>IFERROR(Q73/N73,"-")</f>
        <v>0.01063829787234</v>
      </c>
      <c r="S73" s="79">
        <v>1</v>
      </c>
      <c r="T73" s="79">
        <v>0</v>
      </c>
      <c r="U73" s="80">
        <f>IFERROR(T73/(Q73),"-")</f>
        <v>0</v>
      </c>
      <c r="V73" s="81">
        <f>IFERROR(K73/SUM(Q73:Q74),"-")</f>
        <v>11428.571428571</v>
      </c>
      <c r="W73" s="82">
        <v>1</v>
      </c>
      <c r="X73" s="80">
        <f>IF(Q73=0,"-",W73/Q73)</f>
        <v>1</v>
      </c>
      <c r="Y73" s="181">
        <v>14000</v>
      </c>
      <c r="Z73" s="182">
        <f>IFERROR(Y73/Q73,"-")</f>
        <v>14000</v>
      </c>
      <c r="AA73" s="182">
        <f>IFERROR(Y73/W73,"-")</f>
        <v>14000</v>
      </c>
      <c r="AB73" s="176">
        <f>SUM(Y73:Y74)-SUM(K73:K74)</f>
        <v>44000</v>
      </c>
      <c r="AC73" s="83">
        <f>SUM(Y73:Y74)/SUM(K73:K74)</f>
        <v>1.55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1</v>
      </c>
      <c r="BQ73" s="118">
        <v>1</v>
      </c>
      <c r="BR73" s="119">
        <f>IFERROR(BQ73/BO73,"-")</f>
        <v>1</v>
      </c>
      <c r="BS73" s="120">
        <v>14000</v>
      </c>
      <c r="BT73" s="121">
        <f>IFERROR(BS73/BO73,"-")</f>
        <v>14000</v>
      </c>
      <c r="BU73" s="122"/>
      <c r="BV73" s="122"/>
      <c r="BW73" s="122">
        <v>1</v>
      </c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1</v>
      </c>
      <c r="CQ73" s="138">
        <v>14000</v>
      </c>
      <c r="CR73" s="138">
        <v>14000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194</v>
      </c>
      <c r="C74" s="184" t="s">
        <v>58</v>
      </c>
      <c r="D74" s="184"/>
      <c r="E74" s="184"/>
      <c r="F74" s="184"/>
      <c r="G74" s="184" t="s">
        <v>73</v>
      </c>
      <c r="H74" s="87"/>
      <c r="I74" s="87"/>
      <c r="J74" s="87"/>
      <c r="K74" s="176"/>
      <c r="L74" s="79">
        <v>26</v>
      </c>
      <c r="M74" s="79">
        <v>20</v>
      </c>
      <c r="N74" s="79">
        <v>6</v>
      </c>
      <c r="O74" s="88">
        <v>6</v>
      </c>
      <c r="P74" s="89">
        <v>0</v>
      </c>
      <c r="Q74" s="90">
        <f>O74+P74</f>
        <v>6</v>
      </c>
      <c r="R74" s="80">
        <f>IFERROR(Q74/N74,"-")</f>
        <v>1</v>
      </c>
      <c r="S74" s="79">
        <v>2</v>
      </c>
      <c r="T74" s="79">
        <v>1</v>
      </c>
      <c r="U74" s="80">
        <f>IFERROR(T74/(Q74),"-")</f>
        <v>0.16666666666667</v>
      </c>
      <c r="V74" s="81"/>
      <c r="W74" s="82">
        <v>2</v>
      </c>
      <c r="X74" s="80">
        <f>IF(Q74=0,"-",W74/Q74)</f>
        <v>0.33333333333333</v>
      </c>
      <c r="Y74" s="181">
        <v>110000</v>
      </c>
      <c r="Z74" s="182">
        <f>IFERROR(Y74/Q74,"-")</f>
        <v>18333.333333333</v>
      </c>
      <c r="AA74" s="182">
        <f>IFERROR(Y74/W74,"-")</f>
        <v>55000</v>
      </c>
      <c r="AB74" s="176"/>
      <c r="AC74" s="83"/>
      <c r="AD74" s="77"/>
      <c r="AE74" s="91">
        <v>1</v>
      </c>
      <c r="AF74" s="92">
        <f>IF(Q74=0,"",IF(AE74=0,"",(AE74/Q74)))</f>
        <v>0.16666666666667</v>
      </c>
      <c r="AG74" s="91"/>
      <c r="AH74" s="93">
        <f>IFERROR(AG74/AE74,"-")</f>
        <v>0</v>
      </c>
      <c r="AI74" s="94"/>
      <c r="AJ74" s="95">
        <f>IFERROR(AI74/AE74,"-")</f>
        <v>0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>
        <v>2</v>
      </c>
      <c r="BP74" s="117">
        <f>IF(Q74=0,"",IF(BO74=0,"",(BO74/Q74)))</f>
        <v>0.33333333333333</v>
      </c>
      <c r="BQ74" s="118">
        <v>2</v>
      </c>
      <c r="BR74" s="119">
        <f>IFERROR(BQ74/BO74,"-")</f>
        <v>1</v>
      </c>
      <c r="BS74" s="120">
        <v>119000</v>
      </c>
      <c r="BT74" s="121">
        <f>IFERROR(BS74/BO74,"-")</f>
        <v>59500</v>
      </c>
      <c r="BU74" s="122"/>
      <c r="BV74" s="122"/>
      <c r="BW74" s="122">
        <v>2</v>
      </c>
      <c r="BX74" s="123">
        <v>3</v>
      </c>
      <c r="BY74" s="124">
        <f>IF(Q74=0,"",IF(BX74=0,"",(BX74/Q74)))</f>
        <v>0.5</v>
      </c>
      <c r="BZ74" s="125"/>
      <c r="CA74" s="126">
        <f>IFERROR(BZ74/BX74,"-")</f>
        <v>0</v>
      </c>
      <c r="CB74" s="127"/>
      <c r="CC74" s="128">
        <f>IFERROR(CB74/BX74,"-")</f>
        <v>0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2</v>
      </c>
      <c r="CQ74" s="138">
        <v>110000</v>
      </c>
      <c r="CR74" s="138">
        <v>110000</v>
      </c>
      <c r="CS74" s="138"/>
      <c r="CT74" s="139" t="str">
        <f>IF(AND(CR74=0,CS74=0),"",IF(AND(CR74&lt;=100000,CS74&lt;=100000),"",IF(CR74/CQ74&gt;0.7,"男高",IF(CS74/CQ74&gt;0.7,"女高",""))))</f>
        <v>男高</v>
      </c>
    </row>
    <row r="75" spans="1:99">
      <c r="A75" s="78">
        <f>AC75</f>
        <v>1.5884615384615</v>
      </c>
      <c r="B75" s="184" t="s">
        <v>195</v>
      </c>
      <c r="C75" s="184" t="s">
        <v>58</v>
      </c>
      <c r="D75" s="184"/>
      <c r="E75" s="184" t="s">
        <v>59</v>
      </c>
      <c r="F75" s="184" t="s">
        <v>60</v>
      </c>
      <c r="G75" s="184" t="s">
        <v>61</v>
      </c>
      <c r="H75" s="87" t="s">
        <v>120</v>
      </c>
      <c r="I75" s="87" t="s">
        <v>196</v>
      </c>
      <c r="J75" s="87" t="s">
        <v>197</v>
      </c>
      <c r="K75" s="176">
        <v>520000</v>
      </c>
      <c r="L75" s="79">
        <v>5</v>
      </c>
      <c r="M75" s="79">
        <v>0</v>
      </c>
      <c r="N75" s="79">
        <v>22</v>
      </c>
      <c r="O75" s="88">
        <v>0</v>
      </c>
      <c r="P75" s="89">
        <v>0</v>
      </c>
      <c r="Q75" s="90">
        <f>O75+P75</f>
        <v>0</v>
      </c>
      <c r="R75" s="80">
        <f>IFERROR(Q75/N75,"-")</f>
        <v>0</v>
      </c>
      <c r="S75" s="79">
        <v>0</v>
      </c>
      <c r="T75" s="79">
        <v>0</v>
      </c>
      <c r="U75" s="80" t="str">
        <f>IFERROR(T75/(Q75),"-")</f>
        <v>-</v>
      </c>
      <c r="V75" s="81">
        <f>IFERROR(K75/SUM(Q75:Q79),"-")</f>
        <v>16250</v>
      </c>
      <c r="W75" s="82">
        <v>0</v>
      </c>
      <c r="X75" s="80" t="str">
        <f>IF(Q75=0,"-",W75/Q75)</f>
        <v>-</v>
      </c>
      <c r="Y75" s="181">
        <v>0</v>
      </c>
      <c r="Z75" s="182" t="str">
        <f>IFERROR(Y75/Q75,"-")</f>
        <v>-</v>
      </c>
      <c r="AA75" s="182" t="str">
        <f>IFERROR(Y75/W75,"-")</f>
        <v>-</v>
      </c>
      <c r="AB75" s="176">
        <f>SUM(Y75:Y79)-SUM(K75:K79)</f>
        <v>306000</v>
      </c>
      <c r="AC75" s="83">
        <f>SUM(Y75:Y79)/SUM(K75:K79)</f>
        <v>1.5884615384615</v>
      </c>
      <c r="AD75" s="77"/>
      <c r="AE75" s="91"/>
      <c r="AF75" s="92" t="str">
        <f>IF(Q75=0,"",IF(AE75=0,"",(AE75/Q75)))</f>
        <v/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 t="str">
        <f>IF(Q75=0,"",IF(AN75=0,"",(AN75/Q75)))</f>
        <v/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 t="str">
        <f>IF(Q75=0,"",IF(AW75=0,"",(AW75/Q75)))</f>
        <v/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 t="str">
        <f>IF(Q75=0,"",IF(BF75=0,"",(BF75/Q75)))</f>
        <v/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/>
      <c r="BP75" s="117" t="str">
        <f>IF(Q75=0,"",IF(BO75=0,"",(BO75/Q75)))</f>
        <v/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/>
      <c r="BY75" s="124" t="str">
        <f>IF(Q75=0,"",IF(BX75=0,"",(BX75/Q75)))</f>
        <v/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 t="str">
        <f>IF(Q75=0,"",IF(CG75=0,"",(CG75/Q75)))</f>
        <v/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198</v>
      </c>
      <c r="C76" s="184" t="s">
        <v>58</v>
      </c>
      <c r="D76" s="184"/>
      <c r="E76" s="184" t="s">
        <v>163</v>
      </c>
      <c r="F76" s="184" t="s">
        <v>199</v>
      </c>
      <c r="G76" s="184" t="s">
        <v>61</v>
      </c>
      <c r="H76" s="87" t="s">
        <v>120</v>
      </c>
      <c r="I76" s="87" t="s">
        <v>196</v>
      </c>
      <c r="J76" s="186" t="s">
        <v>82</v>
      </c>
      <c r="K76" s="176"/>
      <c r="L76" s="79">
        <v>18</v>
      </c>
      <c r="M76" s="79">
        <v>0</v>
      </c>
      <c r="N76" s="79">
        <v>60</v>
      </c>
      <c r="O76" s="88">
        <v>5</v>
      </c>
      <c r="P76" s="89">
        <v>0</v>
      </c>
      <c r="Q76" s="90">
        <f>O76+P76</f>
        <v>5</v>
      </c>
      <c r="R76" s="80">
        <f>IFERROR(Q76/N76,"-")</f>
        <v>0.083333333333333</v>
      </c>
      <c r="S76" s="79">
        <v>0</v>
      </c>
      <c r="T76" s="79">
        <v>2</v>
      </c>
      <c r="U76" s="80">
        <f>IFERROR(T76/(Q76),"-")</f>
        <v>0.4</v>
      </c>
      <c r="V76" s="81"/>
      <c r="W76" s="82">
        <v>2</v>
      </c>
      <c r="X76" s="80">
        <f>IF(Q76=0,"-",W76/Q76)</f>
        <v>0.4</v>
      </c>
      <c r="Y76" s="181">
        <v>37000</v>
      </c>
      <c r="Z76" s="182">
        <f>IFERROR(Y76/Q76,"-")</f>
        <v>7400</v>
      </c>
      <c r="AA76" s="182">
        <f>IFERROR(Y76/W76,"-")</f>
        <v>18500</v>
      </c>
      <c r="AB76" s="176"/>
      <c r="AC76" s="83"/>
      <c r="AD76" s="77"/>
      <c r="AE76" s="91">
        <v>1</v>
      </c>
      <c r="AF76" s="92">
        <f>IF(Q76=0,"",IF(AE76=0,"",(AE76/Q76)))</f>
        <v>0.2</v>
      </c>
      <c r="AG76" s="91"/>
      <c r="AH76" s="93">
        <f>IFERROR(AG76/AE76,"-")</f>
        <v>0</v>
      </c>
      <c r="AI76" s="94"/>
      <c r="AJ76" s="95">
        <f>IFERROR(AI76/AE76,"-")</f>
        <v>0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4</v>
      </c>
      <c r="BP76" s="117">
        <f>IF(Q76=0,"",IF(BO76=0,"",(BO76/Q76)))</f>
        <v>0.8</v>
      </c>
      <c r="BQ76" s="118">
        <v>2</v>
      </c>
      <c r="BR76" s="119">
        <f>IFERROR(BQ76/BO76,"-")</f>
        <v>0.5</v>
      </c>
      <c r="BS76" s="120">
        <v>37000</v>
      </c>
      <c r="BT76" s="121">
        <f>IFERROR(BS76/BO76,"-")</f>
        <v>9250</v>
      </c>
      <c r="BU76" s="122">
        <v>1</v>
      </c>
      <c r="BV76" s="122"/>
      <c r="BW76" s="122">
        <v>1</v>
      </c>
      <c r="BX76" s="123"/>
      <c r="BY76" s="124">
        <f>IF(Q76=0,"",IF(BX76=0,"",(BX76/Q76)))</f>
        <v>0</v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2</v>
      </c>
      <c r="CQ76" s="138">
        <v>37000</v>
      </c>
      <c r="CR76" s="138">
        <v>34000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200</v>
      </c>
      <c r="C77" s="184" t="s">
        <v>58</v>
      </c>
      <c r="D77" s="184"/>
      <c r="E77" s="184" t="s">
        <v>85</v>
      </c>
      <c r="F77" s="184" t="s">
        <v>86</v>
      </c>
      <c r="G77" s="184" t="s">
        <v>61</v>
      </c>
      <c r="H77" s="87" t="s">
        <v>120</v>
      </c>
      <c r="I77" s="87" t="s">
        <v>196</v>
      </c>
      <c r="J77" s="87" t="s">
        <v>201</v>
      </c>
      <c r="K77" s="176"/>
      <c r="L77" s="79">
        <v>1</v>
      </c>
      <c r="M77" s="79">
        <v>0</v>
      </c>
      <c r="N77" s="79">
        <v>18</v>
      </c>
      <c r="O77" s="88">
        <v>2</v>
      </c>
      <c r="P77" s="89">
        <v>0</v>
      </c>
      <c r="Q77" s="90">
        <f>O77+P77</f>
        <v>2</v>
      </c>
      <c r="R77" s="80">
        <f>IFERROR(Q77/N77,"-")</f>
        <v>0.11111111111111</v>
      </c>
      <c r="S77" s="79">
        <v>1</v>
      </c>
      <c r="T77" s="79">
        <v>0</v>
      </c>
      <c r="U77" s="80">
        <f>IFERROR(T77/(Q77),"-")</f>
        <v>0</v>
      </c>
      <c r="V77" s="81"/>
      <c r="W77" s="82">
        <v>1</v>
      </c>
      <c r="X77" s="80">
        <f>IF(Q77=0,"-",W77/Q77)</f>
        <v>0.5</v>
      </c>
      <c r="Y77" s="181">
        <v>700000</v>
      </c>
      <c r="Z77" s="182">
        <f>IFERROR(Y77/Q77,"-")</f>
        <v>350000</v>
      </c>
      <c r="AA77" s="182">
        <f>IFERROR(Y77/W77,"-")</f>
        <v>700000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>
        <v>1</v>
      </c>
      <c r="AX77" s="104">
        <f>IF(Q77=0,"",IF(AW77=0,"",(AW77/Q77)))</f>
        <v>0.5</v>
      </c>
      <c r="AY77" s="103"/>
      <c r="AZ77" s="105">
        <f>IFERROR(AY77/AW77,"-")</f>
        <v>0</v>
      </c>
      <c r="BA77" s="106"/>
      <c r="BB77" s="107">
        <f>IFERROR(BA77/AW77,"-")</f>
        <v>0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>
        <v>1</v>
      </c>
      <c r="BY77" s="124">
        <f>IF(Q77=0,"",IF(BX77=0,"",(BX77/Q77)))</f>
        <v>0.5</v>
      </c>
      <c r="BZ77" s="125">
        <v>1</v>
      </c>
      <c r="CA77" s="126">
        <f>IFERROR(BZ77/BX77,"-")</f>
        <v>1</v>
      </c>
      <c r="CB77" s="127">
        <v>700000</v>
      </c>
      <c r="CC77" s="128">
        <f>IFERROR(CB77/BX77,"-")</f>
        <v>700000</v>
      </c>
      <c r="CD77" s="129"/>
      <c r="CE77" s="129"/>
      <c r="CF77" s="129">
        <v>1</v>
      </c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700000</v>
      </c>
      <c r="CR77" s="138">
        <v>700000</v>
      </c>
      <c r="CS77" s="138"/>
      <c r="CT77" s="139" t="str">
        <f>IF(AND(CR77=0,CS77=0),"",IF(AND(CR77&lt;=100000,CS77&lt;=100000),"",IF(CR77/CQ77&gt;0.7,"男高",IF(CS77/CQ77&gt;0.7,"女高",""))))</f>
        <v>男高</v>
      </c>
    </row>
    <row r="78" spans="1:99">
      <c r="A78" s="78"/>
      <c r="B78" s="184" t="s">
        <v>202</v>
      </c>
      <c r="C78" s="184" t="s">
        <v>58</v>
      </c>
      <c r="D78" s="184"/>
      <c r="E78" s="184" t="s">
        <v>113</v>
      </c>
      <c r="F78" s="184" t="s">
        <v>172</v>
      </c>
      <c r="G78" s="184" t="s">
        <v>61</v>
      </c>
      <c r="H78" s="87" t="s">
        <v>120</v>
      </c>
      <c r="I78" s="87" t="s">
        <v>196</v>
      </c>
      <c r="J78" s="87" t="s">
        <v>203</v>
      </c>
      <c r="K78" s="176"/>
      <c r="L78" s="79">
        <v>5</v>
      </c>
      <c r="M78" s="79">
        <v>0</v>
      </c>
      <c r="N78" s="79">
        <v>15</v>
      </c>
      <c r="O78" s="88">
        <v>3</v>
      </c>
      <c r="P78" s="89">
        <v>0</v>
      </c>
      <c r="Q78" s="90">
        <f>O78+P78</f>
        <v>3</v>
      </c>
      <c r="R78" s="80">
        <f>IFERROR(Q78/N78,"-")</f>
        <v>0.2</v>
      </c>
      <c r="S78" s="79">
        <v>0</v>
      </c>
      <c r="T78" s="79">
        <v>3</v>
      </c>
      <c r="U78" s="80">
        <f>IFERROR(T78/(Q78),"-")</f>
        <v>1</v>
      </c>
      <c r="V78" s="81"/>
      <c r="W78" s="82">
        <v>1</v>
      </c>
      <c r="X78" s="80">
        <f>IF(Q78=0,"-",W78/Q78)</f>
        <v>0.33333333333333</v>
      </c>
      <c r="Y78" s="181">
        <v>10000</v>
      </c>
      <c r="Z78" s="182">
        <f>IFERROR(Y78/Q78,"-")</f>
        <v>3333.3333333333</v>
      </c>
      <c r="AA78" s="182">
        <f>IFERROR(Y78/W78,"-")</f>
        <v>10000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>
        <v>2</v>
      </c>
      <c r="AO78" s="98">
        <f>IF(Q78=0,"",IF(AN78=0,"",(AN78/Q78)))</f>
        <v>0.66666666666667</v>
      </c>
      <c r="AP78" s="97">
        <v>1</v>
      </c>
      <c r="AQ78" s="99">
        <f>IFERROR(AP78/AN78,"-")</f>
        <v>0.5</v>
      </c>
      <c r="AR78" s="100">
        <v>10000</v>
      </c>
      <c r="AS78" s="101">
        <f>IFERROR(AR78/AN78,"-")</f>
        <v>5000</v>
      </c>
      <c r="AT78" s="102"/>
      <c r="AU78" s="102">
        <v>1</v>
      </c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>
        <f>IF(Q78=0,"",IF(BF78=0,"",(BF78/Q78)))</f>
        <v>0</v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>
        <v>1</v>
      </c>
      <c r="BP78" s="117">
        <f>IF(Q78=0,"",IF(BO78=0,"",(BO78/Q78)))</f>
        <v>0.33333333333333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1</v>
      </c>
      <c r="CQ78" s="138">
        <v>10000</v>
      </c>
      <c r="CR78" s="138">
        <v>10000</v>
      </c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204</v>
      </c>
      <c r="C79" s="184" t="s">
        <v>58</v>
      </c>
      <c r="D79" s="184"/>
      <c r="E79" s="184" t="s">
        <v>72</v>
      </c>
      <c r="F79" s="184" t="s">
        <v>72</v>
      </c>
      <c r="G79" s="184" t="s">
        <v>73</v>
      </c>
      <c r="H79" s="87" t="s">
        <v>74</v>
      </c>
      <c r="I79" s="87"/>
      <c r="J79" s="87"/>
      <c r="K79" s="176"/>
      <c r="L79" s="79">
        <v>162</v>
      </c>
      <c r="M79" s="79">
        <v>94</v>
      </c>
      <c r="N79" s="79">
        <v>26</v>
      </c>
      <c r="O79" s="88">
        <v>22</v>
      </c>
      <c r="P79" s="89">
        <v>0</v>
      </c>
      <c r="Q79" s="90">
        <f>O79+P79</f>
        <v>22</v>
      </c>
      <c r="R79" s="80">
        <f>IFERROR(Q79/N79,"-")</f>
        <v>0.84615384615385</v>
      </c>
      <c r="S79" s="79">
        <v>1</v>
      </c>
      <c r="T79" s="79">
        <v>4</v>
      </c>
      <c r="U79" s="80">
        <f>IFERROR(T79/(Q79),"-")</f>
        <v>0.18181818181818</v>
      </c>
      <c r="V79" s="81"/>
      <c r="W79" s="82">
        <v>5</v>
      </c>
      <c r="X79" s="80">
        <f>IF(Q79=0,"-",W79/Q79)</f>
        <v>0.22727272727273</v>
      </c>
      <c r="Y79" s="181">
        <v>79000</v>
      </c>
      <c r="Z79" s="182">
        <f>IFERROR(Y79/Q79,"-")</f>
        <v>3590.9090909091</v>
      </c>
      <c r="AA79" s="182">
        <f>IFERROR(Y79/W79,"-")</f>
        <v>15800</v>
      </c>
      <c r="AB79" s="176"/>
      <c r="AC79" s="83"/>
      <c r="AD79" s="77"/>
      <c r="AE79" s="91">
        <v>2</v>
      </c>
      <c r="AF79" s="92">
        <f>IF(Q79=0,"",IF(AE79=0,"",(AE79/Q79)))</f>
        <v>0.090909090909091</v>
      </c>
      <c r="AG79" s="91"/>
      <c r="AH79" s="93">
        <f>IFERROR(AG79/AE79,"-")</f>
        <v>0</v>
      </c>
      <c r="AI79" s="94"/>
      <c r="AJ79" s="95">
        <f>IFERROR(AI79/AE79,"-")</f>
        <v>0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>
        <v>2</v>
      </c>
      <c r="AX79" s="104">
        <f>IF(Q79=0,"",IF(AW79=0,"",(AW79/Q79)))</f>
        <v>0.090909090909091</v>
      </c>
      <c r="AY79" s="103"/>
      <c r="AZ79" s="105">
        <f>IFERROR(AY79/AW79,"-")</f>
        <v>0</v>
      </c>
      <c r="BA79" s="106"/>
      <c r="BB79" s="107">
        <f>IFERROR(BA79/AW79,"-")</f>
        <v>0</v>
      </c>
      <c r="BC79" s="108"/>
      <c r="BD79" s="108"/>
      <c r="BE79" s="108"/>
      <c r="BF79" s="109">
        <v>2</v>
      </c>
      <c r="BG79" s="110">
        <f>IF(Q79=0,"",IF(BF79=0,"",(BF79/Q79)))</f>
        <v>0.090909090909091</v>
      </c>
      <c r="BH79" s="109"/>
      <c r="BI79" s="111">
        <f>IFERROR(BH79/BF79,"-")</f>
        <v>0</v>
      </c>
      <c r="BJ79" s="112"/>
      <c r="BK79" s="113">
        <f>IFERROR(BJ79/BF79,"-")</f>
        <v>0</v>
      </c>
      <c r="BL79" s="114"/>
      <c r="BM79" s="114"/>
      <c r="BN79" s="114"/>
      <c r="BO79" s="116">
        <v>10</v>
      </c>
      <c r="BP79" s="117">
        <f>IF(Q79=0,"",IF(BO79=0,"",(BO79/Q79)))</f>
        <v>0.45454545454545</v>
      </c>
      <c r="BQ79" s="118">
        <v>4</v>
      </c>
      <c r="BR79" s="119">
        <f>IFERROR(BQ79/BO79,"-")</f>
        <v>0.4</v>
      </c>
      <c r="BS79" s="120">
        <v>74000</v>
      </c>
      <c r="BT79" s="121">
        <f>IFERROR(BS79/BO79,"-")</f>
        <v>7400</v>
      </c>
      <c r="BU79" s="122">
        <v>2</v>
      </c>
      <c r="BV79" s="122">
        <v>1</v>
      </c>
      <c r="BW79" s="122">
        <v>1</v>
      </c>
      <c r="BX79" s="123">
        <v>5</v>
      </c>
      <c r="BY79" s="124">
        <f>IF(Q79=0,"",IF(BX79=0,"",(BX79/Q79)))</f>
        <v>0.22727272727273</v>
      </c>
      <c r="BZ79" s="125">
        <v>1</v>
      </c>
      <c r="CA79" s="126">
        <f>IFERROR(BZ79/BX79,"-")</f>
        <v>0.2</v>
      </c>
      <c r="CB79" s="127">
        <v>5000</v>
      </c>
      <c r="CC79" s="128">
        <f>IFERROR(CB79/BX79,"-")</f>
        <v>1000</v>
      </c>
      <c r="CD79" s="129">
        <v>1</v>
      </c>
      <c r="CE79" s="129"/>
      <c r="CF79" s="129"/>
      <c r="CG79" s="130">
        <v>1</v>
      </c>
      <c r="CH79" s="131">
        <f>IF(Q79=0,"",IF(CG79=0,"",(CG79/Q79)))</f>
        <v>0.045454545454545</v>
      </c>
      <c r="CI79" s="132"/>
      <c r="CJ79" s="133">
        <f>IFERROR(CI79/CG79,"-")</f>
        <v>0</v>
      </c>
      <c r="CK79" s="134"/>
      <c r="CL79" s="135">
        <f>IFERROR(CK79/CG79,"-")</f>
        <v>0</v>
      </c>
      <c r="CM79" s="136"/>
      <c r="CN79" s="136"/>
      <c r="CO79" s="136"/>
      <c r="CP79" s="137">
        <v>5</v>
      </c>
      <c r="CQ79" s="138">
        <v>79000</v>
      </c>
      <c r="CR79" s="138">
        <v>48000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30"/>
      <c r="B80" s="84"/>
      <c r="C80" s="84"/>
      <c r="D80" s="85"/>
      <c r="E80" s="85"/>
      <c r="F80" s="85"/>
      <c r="G80" s="86"/>
      <c r="H80" s="87"/>
      <c r="I80" s="87"/>
      <c r="J80" s="87"/>
      <c r="K80" s="177"/>
      <c r="L80" s="34"/>
      <c r="M80" s="34"/>
      <c r="N80" s="31"/>
      <c r="O80" s="23"/>
      <c r="P80" s="23"/>
      <c r="Q80" s="23"/>
      <c r="R80" s="32"/>
      <c r="S80" s="32"/>
      <c r="T80" s="23"/>
      <c r="U80" s="32"/>
      <c r="V80" s="25"/>
      <c r="W80" s="25"/>
      <c r="X80" s="25"/>
      <c r="Y80" s="183"/>
      <c r="Z80" s="183"/>
      <c r="AA80" s="183"/>
      <c r="AB80" s="183"/>
      <c r="AC80" s="33"/>
      <c r="AD80" s="57"/>
      <c r="AE80" s="61"/>
      <c r="AF80" s="62"/>
      <c r="AG80" s="61"/>
      <c r="AH80" s="65"/>
      <c r="AI80" s="66"/>
      <c r="AJ80" s="67"/>
      <c r="AK80" s="68"/>
      <c r="AL80" s="68"/>
      <c r="AM80" s="68"/>
      <c r="AN80" s="61"/>
      <c r="AO80" s="62"/>
      <c r="AP80" s="61"/>
      <c r="AQ80" s="65"/>
      <c r="AR80" s="66"/>
      <c r="AS80" s="67"/>
      <c r="AT80" s="68"/>
      <c r="AU80" s="68"/>
      <c r="AV80" s="68"/>
      <c r="AW80" s="61"/>
      <c r="AX80" s="62"/>
      <c r="AY80" s="61"/>
      <c r="AZ80" s="65"/>
      <c r="BA80" s="66"/>
      <c r="BB80" s="67"/>
      <c r="BC80" s="68"/>
      <c r="BD80" s="68"/>
      <c r="BE80" s="68"/>
      <c r="BF80" s="61"/>
      <c r="BG80" s="62"/>
      <c r="BH80" s="61"/>
      <c r="BI80" s="65"/>
      <c r="BJ80" s="66"/>
      <c r="BK80" s="67"/>
      <c r="BL80" s="68"/>
      <c r="BM80" s="68"/>
      <c r="BN80" s="68"/>
      <c r="BO80" s="63"/>
      <c r="BP80" s="64"/>
      <c r="BQ80" s="61"/>
      <c r="BR80" s="65"/>
      <c r="BS80" s="66"/>
      <c r="BT80" s="67"/>
      <c r="BU80" s="68"/>
      <c r="BV80" s="68"/>
      <c r="BW80" s="68"/>
      <c r="BX80" s="63"/>
      <c r="BY80" s="64"/>
      <c r="BZ80" s="61"/>
      <c r="CA80" s="65"/>
      <c r="CB80" s="66"/>
      <c r="CC80" s="67"/>
      <c r="CD80" s="68"/>
      <c r="CE80" s="68"/>
      <c r="CF80" s="68"/>
      <c r="CG80" s="63"/>
      <c r="CH80" s="64"/>
      <c r="CI80" s="61"/>
      <c r="CJ80" s="65"/>
      <c r="CK80" s="66"/>
      <c r="CL80" s="67"/>
      <c r="CM80" s="68"/>
      <c r="CN80" s="68"/>
      <c r="CO80" s="68"/>
      <c r="CP80" s="69"/>
      <c r="CQ80" s="66"/>
      <c r="CR80" s="66"/>
      <c r="CS80" s="66"/>
      <c r="CT80" s="70"/>
    </row>
    <row r="81" spans="1:99">
      <c r="A81" s="30"/>
      <c r="B81" s="37"/>
      <c r="C81" s="37"/>
      <c r="D81" s="21"/>
      <c r="E81" s="21"/>
      <c r="F81" s="21"/>
      <c r="G81" s="22"/>
      <c r="H81" s="36"/>
      <c r="I81" s="36"/>
      <c r="J81" s="73"/>
      <c r="K81" s="178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3"/>
      <c r="Z81" s="183"/>
      <c r="AA81" s="183"/>
      <c r="AB81" s="183"/>
      <c r="AC81" s="33"/>
      <c r="AD81" s="59"/>
      <c r="AE81" s="61"/>
      <c r="AF81" s="62"/>
      <c r="AG81" s="61"/>
      <c r="AH81" s="65"/>
      <c r="AI81" s="66"/>
      <c r="AJ81" s="67"/>
      <c r="AK81" s="68"/>
      <c r="AL81" s="68"/>
      <c r="AM81" s="68"/>
      <c r="AN81" s="61"/>
      <c r="AO81" s="62"/>
      <c r="AP81" s="61"/>
      <c r="AQ81" s="65"/>
      <c r="AR81" s="66"/>
      <c r="AS81" s="67"/>
      <c r="AT81" s="68"/>
      <c r="AU81" s="68"/>
      <c r="AV81" s="68"/>
      <c r="AW81" s="61"/>
      <c r="AX81" s="62"/>
      <c r="AY81" s="61"/>
      <c r="AZ81" s="65"/>
      <c r="BA81" s="66"/>
      <c r="BB81" s="67"/>
      <c r="BC81" s="68"/>
      <c r="BD81" s="68"/>
      <c r="BE81" s="68"/>
      <c r="BF81" s="61"/>
      <c r="BG81" s="62"/>
      <c r="BH81" s="61"/>
      <c r="BI81" s="65"/>
      <c r="BJ81" s="66"/>
      <c r="BK81" s="67"/>
      <c r="BL81" s="68"/>
      <c r="BM81" s="68"/>
      <c r="BN81" s="68"/>
      <c r="BO81" s="63"/>
      <c r="BP81" s="64"/>
      <c r="BQ81" s="61"/>
      <c r="BR81" s="65"/>
      <c r="BS81" s="66"/>
      <c r="BT81" s="67"/>
      <c r="BU81" s="68"/>
      <c r="BV81" s="68"/>
      <c r="BW81" s="68"/>
      <c r="BX81" s="63"/>
      <c r="BY81" s="64"/>
      <c r="BZ81" s="61"/>
      <c r="CA81" s="65"/>
      <c r="CB81" s="66"/>
      <c r="CC81" s="67"/>
      <c r="CD81" s="68"/>
      <c r="CE81" s="68"/>
      <c r="CF81" s="68"/>
      <c r="CG81" s="63"/>
      <c r="CH81" s="64"/>
      <c r="CI81" s="61"/>
      <c r="CJ81" s="65"/>
      <c r="CK81" s="66"/>
      <c r="CL81" s="67"/>
      <c r="CM81" s="68"/>
      <c r="CN81" s="68"/>
      <c r="CO81" s="68"/>
      <c r="CP81" s="69"/>
      <c r="CQ81" s="66"/>
      <c r="CR81" s="66"/>
      <c r="CS81" s="66"/>
      <c r="CT81" s="70"/>
    </row>
    <row r="82" spans="1:99">
      <c r="A82" s="19">
        <f>AC82</f>
        <v>0.85319926873857</v>
      </c>
      <c r="B82" s="39"/>
      <c r="C82" s="39"/>
      <c r="D82" s="39"/>
      <c r="E82" s="39"/>
      <c r="F82" s="39"/>
      <c r="G82" s="39"/>
      <c r="H82" s="40" t="s">
        <v>205</v>
      </c>
      <c r="I82" s="40"/>
      <c r="J82" s="40"/>
      <c r="K82" s="179">
        <f>SUM(K6:K81)</f>
        <v>5470000</v>
      </c>
      <c r="L82" s="41">
        <f>SUM(L6:L81)</f>
        <v>1902</v>
      </c>
      <c r="M82" s="41">
        <f>SUM(M6:M81)</f>
        <v>922</v>
      </c>
      <c r="N82" s="41">
        <f>SUM(N6:N81)</f>
        <v>2197</v>
      </c>
      <c r="O82" s="41">
        <f>SUM(O6:O81)</f>
        <v>399</v>
      </c>
      <c r="P82" s="41">
        <f>SUM(P6:P81)</f>
        <v>2</v>
      </c>
      <c r="Q82" s="41">
        <f>SUM(Q6:Q81)</f>
        <v>401</v>
      </c>
      <c r="R82" s="42">
        <f>IFERROR(Q82/N82,"-")</f>
        <v>0.18252162039144</v>
      </c>
      <c r="S82" s="76">
        <f>SUM(S6:S81)</f>
        <v>50</v>
      </c>
      <c r="T82" s="76">
        <f>SUM(T6:T81)</f>
        <v>131</v>
      </c>
      <c r="U82" s="42">
        <f>IFERROR(S82/Q82,"-")</f>
        <v>0.12468827930175</v>
      </c>
      <c r="V82" s="43">
        <f>IFERROR(K82/Q82,"-")</f>
        <v>13640.897755611</v>
      </c>
      <c r="W82" s="44">
        <f>SUM(W6:W81)</f>
        <v>103</v>
      </c>
      <c r="X82" s="42">
        <f>IFERROR(W82/Q82,"-")</f>
        <v>0.2568578553616</v>
      </c>
      <c r="Y82" s="179">
        <f>SUM(Y6:Y81)</f>
        <v>4667000</v>
      </c>
      <c r="Z82" s="179">
        <f>IFERROR(Y82/Q82,"-")</f>
        <v>11638.403990025</v>
      </c>
      <c r="AA82" s="179">
        <f>IFERROR(Y82/W82,"-")</f>
        <v>45310.67961165</v>
      </c>
      <c r="AB82" s="179">
        <f>Y82-K82</f>
        <v>-803000</v>
      </c>
      <c r="AC82" s="45">
        <f>Y82/K82</f>
        <v>0.85319926873857</v>
      </c>
      <c r="AD82" s="58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4"/>
    <mergeCell ref="K21:K24"/>
    <mergeCell ref="V21:V24"/>
    <mergeCell ref="AB21:AB24"/>
    <mergeCell ref="AC21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7"/>
    <mergeCell ref="K33:K37"/>
    <mergeCell ref="V33:V37"/>
    <mergeCell ref="AB33:AB37"/>
    <mergeCell ref="AC33:AC37"/>
    <mergeCell ref="A38:A41"/>
    <mergeCell ref="K38:K41"/>
    <mergeCell ref="V38:V41"/>
    <mergeCell ref="AB38:AB41"/>
    <mergeCell ref="AC38:AC41"/>
    <mergeCell ref="A42:A45"/>
    <mergeCell ref="K42:K45"/>
    <mergeCell ref="V42:V45"/>
    <mergeCell ref="AB42:AB45"/>
    <mergeCell ref="AC42:AC45"/>
    <mergeCell ref="A46:A49"/>
    <mergeCell ref="K46:K49"/>
    <mergeCell ref="V46:V49"/>
    <mergeCell ref="AB46:AB49"/>
    <mergeCell ref="AC46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72"/>
    <mergeCell ref="K68:K72"/>
    <mergeCell ref="V68:V72"/>
    <mergeCell ref="AB68:AB72"/>
    <mergeCell ref="AC68:AC72"/>
    <mergeCell ref="A73:A74"/>
    <mergeCell ref="K73:K74"/>
    <mergeCell ref="V73:V74"/>
    <mergeCell ref="AB73:AB74"/>
    <mergeCell ref="AC73:AC74"/>
    <mergeCell ref="A75:A79"/>
    <mergeCell ref="K75:K79"/>
    <mergeCell ref="V75:V79"/>
    <mergeCell ref="AB75:AB79"/>
    <mergeCell ref="AC75:AC7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0.44</v>
      </c>
      <c r="B6" s="184" t="s">
        <v>207</v>
      </c>
      <c r="C6" s="184" t="s">
        <v>58</v>
      </c>
      <c r="D6" s="184" t="s">
        <v>208</v>
      </c>
      <c r="E6" s="184" t="s">
        <v>90</v>
      </c>
      <c r="F6" s="184" t="s">
        <v>60</v>
      </c>
      <c r="G6" s="184" t="s">
        <v>61</v>
      </c>
      <c r="H6" s="87" t="s">
        <v>209</v>
      </c>
      <c r="I6" s="87" t="s">
        <v>210</v>
      </c>
      <c r="J6" s="87"/>
      <c r="K6" s="176">
        <v>250000</v>
      </c>
      <c r="L6" s="79">
        <v>22</v>
      </c>
      <c r="M6" s="79">
        <v>0</v>
      </c>
      <c r="N6" s="79">
        <v>56</v>
      </c>
      <c r="O6" s="88">
        <v>9</v>
      </c>
      <c r="P6" s="89">
        <v>0</v>
      </c>
      <c r="Q6" s="90">
        <f>O6+P6</f>
        <v>9</v>
      </c>
      <c r="R6" s="80">
        <f>IFERROR(Q6/N6,"-")</f>
        <v>0.16071428571429</v>
      </c>
      <c r="S6" s="79">
        <v>1</v>
      </c>
      <c r="T6" s="79">
        <v>1</v>
      </c>
      <c r="U6" s="80">
        <f>IFERROR(T6/(Q6),"-")</f>
        <v>0.11111111111111</v>
      </c>
      <c r="V6" s="81">
        <f>IFERROR(K6/SUM(Q6:Q7),"-")</f>
        <v>13888.888888889</v>
      </c>
      <c r="W6" s="82">
        <v>1</v>
      </c>
      <c r="X6" s="80">
        <f>IF(Q6=0,"-",W6/Q6)</f>
        <v>0.11111111111111</v>
      </c>
      <c r="Y6" s="181">
        <v>79000</v>
      </c>
      <c r="Z6" s="182">
        <f>IFERROR(Y6/Q6,"-")</f>
        <v>8777.7777777778</v>
      </c>
      <c r="AA6" s="182">
        <f>IFERROR(Y6/W6,"-")</f>
        <v>79000</v>
      </c>
      <c r="AB6" s="176">
        <f>SUM(Y6:Y7)-SUM(K6:K7)</f>
        <v>-140000</v>
      </c>
      <c r="AC6" s="83">
        <f>SUM(Y6:Y7)/SUM(K6:K7)</f>
        <v>0.44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0.22222222222222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0.22222222222222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0.11111111111111</v>
      </c>
      <c r="BZ6" s="125">
        <v>1</v>
      </c>
      <c r="CA6" s="126">
        <f>IFERROR(BZ6/BX6,"-")</f>
        <v>1</v>
      </c>
      <c r="CB6" s="127">
        <v>89000</v>
      </c>
      <c r="CC6" s="128">
        <f>IFERROR(CB6/BX6,"-")</f>
        <v>89000</v>
      </c>
      <c r="CD6" s="129"/>
      <c r="CE6" s="129"/>
      <c r="CF6" s="129">
        <v>1</v>
      </c>
      <c r="CG6" s="130">
        <v>1</v>
      </c>
      <c r="CH6" s="131">
        <f>IF(Q6=0,"",IF(CG6=0,"",(CG6/Q6)))</f>
        <v>0.11111111111111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1</v>
      </c>
      <c r="CQ6" s="138">
        <v>79000</v>
      </c>
      <c r="CR6" s="138">
        <v>89000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211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49</v>
      </c>
      <c r="M7" s="79">
        <v>34</v>
      </c>
      <c r="N7" s="79">
        <v>10</v>
      </c>
      <c r="O7" s="88">
        <v>9</v>
      </c>
      <c r="P7" s="89">
        <v>0</v>
      </c>
      <c r="Q7" s="90">
        <f>O7+P7</f>
        <v>9</v>
      </c>
      <c r="R7" s="80">
        <f>IFERROR(Q7/N7,"-")</f>
        <v>0.9</v>
      </c>
      <c r="S7" s="79">
        <v>1</v>
      </c>
      <c r="T7" s="79">
        <v>3</v>
      </c>
      <c r="U7" s="80">
        <f>IFERROR(T7/(Q7),"-")</f>
        <v>0.33333333333333</v>
      </c>
      <c r="V7" s="81"/>
      <c r="W7" s="82">
        <v>1</v>
      </c>
      <c r="X7" s="80">
        <f>IF(Q7=0,"-",W7/Q7)</f>
        <v>0.11111111111111</v>
      </c>
      <c r="Y7" s="181">
        <v>31000</v>
      </c>
      <c r="Z7" s="182">
        <f>IFERROR(Y7/Q7,"-")</f>
        <v>3444.4444444444</v>
      </c>
      <c r="AA7" s="182">
        <f>IFERROR(Y7/W7,"-")</f>
        <v>31000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4</v>
      </c>
      <c r="BG7" s="110">
        <f>IF(Q7=0,"",IF(BF7=0,"",(BF7/Q7)))</f>
        <v>0.44444444444444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0.22222222222222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0.11111111111111</v>
      </c>
      <c r="BZ7" s="125">
        <v>1</v>
      </c>
      <c r="CA7" s="126">
        <f>IFERROR(BZ7/BX7,"-")</f>
        <v>1</v>
      </c>
      <c r="CB7" s="127">
        <v>31000</v>
      </c>
      <c r="CC7" s="128">
        <f>IFERROR(CB7/BX7,"-")</f>
        <v>31000</v>
      </c>
      <c r="CD7" s="129"/>
      <c r="CE7" s="129"/>
      <c r="CF7" s="129">
        <v>1</v>
      </c>
      <c r="CG7" s="130">
        <v>1</v>
      </c>
      <c r="CH7" s="131">
        <f>IF(Q7=0,"",IF(CG7=0,"",(CG7/Q7)))</f>
        <v>0.11111111111111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31000</v>
      </c>
      <c r="CR7" s="138">
        <v>31000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1.075</v>
      </c>
      <c r="B8" s="184" t="s">
        <v>212</v>
      </c>
      <c r="C8" s="184" t="s">
        <v>58</v>
      </c>
      <c r="D8" s="184" t="s">
        <v>213</v>
      </c>
      <c r="E8" s="184" t="s">
        <v>214</v>
      </c>
      <c r="F8" s="184" t="s">
        <v>60</v>
      </c>
      <c r="G8" s="184" t="s">
        <v>61</v>
      </c>
      <c r="H8" s="87" t="s">
        <v>215</v>
      </c>
      <c r="I8" s="87" t="s">
        <v>216</v>
      </c>
      <c r="J8" s="87" t="s">
        <v>156</v>
      </c>
      <c r="K8" s="176">
        <v>80000</v>
      </c>
      <c r="L8" s="79">
        <v>16</v>
      </c>
      <c r="M8" s="79">
        <v>0</v>
      </c>
      <c r="N8" s="79">
        <v>66</v>
      </c>
      <c r="O8" s="88">
        <v>10</v>
      </c>
      <c r="P8" s="89">
        <v>0</v>
      </c>
      <c r="Q8" s="90">
        <f>O8+P8</f>
        <v>10</v>
      </c>
      <c r="R8" s="80">
        <f>IFERROR(Q8/N8,"-")</f>
        <v>0.15151515151515</v>
      </c>
      <c r="S8" s="79">
        <v>1</v>
      </c>
      <c r="T8" s="79">
        <v>3</v>
      </c>
      <c r="U8" s="80">
        <f>IFERROR(T8/(Q8),"-")</f>
        <v>0.3</v>
      </c>
      <c r="V8" s="81">
        <f>IFERROR(K8/SUM(Q8:Q9),"-")</f>
        <v>2222.2222222222</v>
      </c>
      <c r="W8" s="82">
        <v>1</v>
      </c>
      <c r="X8" s="80">
        <f>IF(Q8=0,"-",W8/Q8)</f>
        <v>0.1</v>
      </c>
      <c r="Y8" s="181">
        <v>20000</v>
      </c>
      <c r="Z8" s="182">
        <f>IFERROR(Y8/Q8,"-")</f>
        <v>2000</v>
      </c>
      <c r="AA8" s="182">
        <f>IFERROR(Y8/W8,"-")</f>
        <v>20000</v>
      </c>
      <c r="AB8" s="176">
        <f>SUM(Y8:Y9)-SUM(K8:K9)</f>
        <v>6000</v>
      </c>
      <c r="AC8" s="83">
        <f>SUM(Y8:Y9)/SUM(K8:K9)</f>
        <v>1.075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2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0.2</v>
      </c>
      <c r="BH8" s="109">
        <v>1</v>
      </c>
      <c r="BI8" s="111">
        <f>IFERROR(BH8/BF8,"-")</f>
        <v>0.5</v>
      </c>
      <c r="BJ8" s="112">
        <v>20000</v>
      </c>
      <c r="BK8" s="113">
        <f>IFERROR(BJ8/BF8,"-")</f>
        <v>10000</v>
      </c>
      <c r="BL8" s="114"/>
      <c r="BM8" s="114"/>
      <c r="BN8" s="114">
        <v>1</v>
      </c>
      <c r="BO8" s="116">
        <v>3</v>
      </c>
      <c r="BP8" s="117">
        <f>IF(Q8=0,"",IF(BO8=0,"",(BO8/Q8)))</f>
        <v>0.3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20000</v>
      </c>
      <c r="CR8" s="138">
        <v>20000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217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90</v>
      </c>
      <c r="M9" s="79">
        <v>64</v>
      </c>
      <c r="N9" s="79">
        <v>6</v>
      </c>
      <c r="O9" s="88">
        <v>26</v>
      </c>
      <c r="P9" s="89">
        <v>0</v>
      </c>
      <c r="Q9" s="90">
        <f>O9+P9</f>
        <v>26</v>
      </c>
      <c r="R9" s="80">
        <f>IFERROR(Q9/N9,"-")</f>
        <v>4.3333333333333</v>
      </c>
      <c r="S9" s="79">
        <v>6</v>
      </c>
      <c r="T9" s="79">
        <v>7</v>
      </c>
      <c r="U9" s="80">
        <f>IFERROR(T9/(Q9),"-")</f>
        <v>0.26923076923077</v>
      </c>
      <c r="V9" s="81"/>
      <c r="W9" s="82">
        <v>5</v>
      </c>
      <c r="X9" s="80">
        <f>IF(Q9=0,"-",W9/Q9)</f>
        <v>0.19230769230769</v>
      </c>
      <c r="Y9" s="181">
        <v>66000</v>
      </c>
      <c r="Z9" s="182">
        <f>IFERROR(Y9/Q9,"-")</f>
        <v>2538.4615384615</v>
      </c>
      <c r="AA9" s="182">
        <f>IFERROR(Y9/W9,"-")</f>
        <v>13200</v>
      </c>
      <c r="AB9" s="176"/>
      <c r="AC9" s="83"/>
      <c r="AD9" s="77"/>
      <c r="AE9" s="91">
        <v>1</v>
      </c>
      <c r="AF9" s="92">
        <f>IF(Q9=0,"",IF(AE9=0,"",(AE9/Q9)))</f>
        <v>0.038461538461538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5</v>
      </c>
      <c r="AO9" s="98">
        <f>IF(Q9=0,"",IF(AN9=0,"",(AN9/Q9)))</f>
        <v>0.19230769230769</v>
      </c>
      <c r="AP9" s="97">
        <v>1</v>
      </c>
      <c r="AQ9" s="99">
        <f>IFERROR(AP9/AN9,"-")</f>
        <v>0.2</v>
      </c>
      <c r="AR9" s="100">
        <v>17000</v>
      </c>
      <c r="AS9" s="101">
        <f>IFERROR(AR9/AN9,"-")</f>
        <v>3400</v>
      </c>
      <c r="AT9" s="102"/>
      <c r="AU9" s="102"/>
      <c r="AV9" s="102">
        <v>1</v>
      </c>
      <c r="AW9" s="103">
        <v>2</v>
      </c>
      <c r="AX9" s="104">
        <f>IF(Q9=0,"",IF(AW9=0,"",(AW9/Q9)))</f>
        <v>0.076923076923077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8</v>
      </c>
      <c r="BG9" s="110">
        <f>IF(Q9=0,"",IF(BF9=0,"",(BF9/Q9)))</f>
        <v>0.30769230769231</v>
      </c>
      <c r="BH9" s="109">
        <v>2</v>
      </c>
      <c r="BI9" s="111">
        <f>IFERROR(BH9/BF9,"-")</f>
        <v>0.25</v>
      </c>
      <c r="BJ9" s="112">
        <v>51000</v>
      </c>
      <c r="BK9" s="113">
        <f>IFERROR(BJ9/BF9,"-")</f>
        <v>6375</v>
      </c>
      <c r="BL9" s="114">
        <v>1</v>
      </c>
      <c r="BM9" s="114"/>
      <c r="BN9" s="114">
        <v>1</v>
      </c>
      <c r="BO9" s="116">
        <v>7</v>
      </c>
      <c r="BP9" s="117">
        <f>IF(Q9=0,"",IF(BO9=0,"",(BO9/Q9)))</f>
        <v>0.26923076923077</v>
      </c>
      <c r="BQ9" s="118">
        <v>1</v>
      </c>
      <c r="BR9" s="119">
        <f>IFERROR(BQ9/BO9,"-")</f>
        <v>0.14285714285714</v>
      </c>
      <c r="BS9" s="120">
        <v>3000</v>
      </c>
      <c r="BT9" s="121">
        <f>IFERROR(BS9/BO9,"-")</f>
        <v>428.57142857143</v>
      </c>
      <c r="BU9" s="122">
        <v>1</v>
      </c>
      <c r="BV9" s="122"/>
      <c r="BW9" s="122"/>
      <c r="BX9" s="123">
        <v>3</v>
      </c>
      <c r="BY9" s="124">
        <f>IF(Q9=0,"",IF(BX9=0,"",(BX9/Q9)))</f>
        <v>0.11538461538462</v>
      </c>
      <c r="BZ9" s="125">
        <v>1</v>
      </c>
      <c r="CA9" s="126">
        <f>IFERROR(BZ9/BX9,"-")</f>
        <v>0.33333333333333</v>
      </c>
      <c r="CB9" s="127">
        <v>16000</v>
      </c>
      <c r="CC9" s="128">
        <f>IFERROR(CB9/BX9,"-")</f>
        <v>5333.3333333333</v>
      </c>
      <c r="CD9" s="129"/>
      <c r="CE9" s="129">
        <v>1</v>
      </c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5</v>
      </c>
      <c r="CQ9" s="138">
        <v>66000</v>
      </c>
      <c r="CR9" s="138">
        <v>46000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2.0588235294118</v>
      </c>
      <c r="B10" s="184" t="s">
        <v>218</v>
      </c>
      <c r="C10" s="184" t="s">
        <v>58</v>
      </c>
      <c r="D10" s="184" t="s">
        <v>219</v>
      </c>
      <c r="E10" s="184" t="s">
        <v>214</v>
      </c>
      <c r="F10" s="184" t="s">
        <v>220</v>
      </c>
      <c r="G10" s="184" t="s">
        <v>61</v>
      </c>
      <c r="H10" s="87" t="s">
        <v>221</v>
      </c>
      <c r="I10" s="87" t="s">
        <v>222</v>
      </c>
      <c r="J10" s="87" t="s">
        <v>223</v>
      </c>
      <c r="K10" s="176">
        <v>340000</v>
      </c>
      <c r="L10" s="79">
        <v>50</v>
      </c>
      <c r="M10" s="79">
        <v>0</v>
      </c>
      <c r="N10" s="79">
        <v>169</v>
      </c>
      <c r="O10" s="88">
        <v>24</v>
      </c>
      <c r="P10" s="89">
        <v>0</v>
      </c>
      <c r="Q10" s="90">
        <f>O10+P10</f>
        <v>24</v>
      </c>
      <c r="R10" s="80">
        <f>IFERROR(Q10/N10,"-")</f>
        <v>0.14201183431953</v>
      </c>
      <c r="S10" s="79">
        <v>1</v>
      </c>
      <c r="T10" s="79">
        <v>16</v>
      </c>
      <c r="U10" s="80">
        <f>IFERROR(T10/(Q10),"-")</f>
        <v>0.66666666666667</v>
      </c>
      <c r="V10" s="81">
        <f>IFERROR(K10/SUM(Q10:Q11),"-")</f>
        <v>7906.976744186</v>
      </c>
      <c r="W10" s="82">
        <v>5</v>
      </c>
      <c r="X10" s="80">
        <f>IF(Q10=0,"-",W10/Q10)</f>
        <v>0.20833333333333</v>
      </c>
      <c r="Y10" s="181">
        <v>132000</v>
      </c>
      <c r="Z10" s="182">
        <f>IFERROR(Y10/Q10,"-")</f>
        <v>5500</v>
      </c>
      <c r="AA10" s="182">
        <f>IFERROR(Y10/W10,"-")</f>
        <v>26400</v>
      </c>
      <c r="AB10" s="176">
        <f>SUM(Y10:Y11)-SUM(K10:K11)</f>
        <v>360000</v>
      </c>
      <c r="AC10" s="83">
        <f>SUM(Y10:Y11)/SUM(K10:K11)</f>
        <v>2.0588235294118</v>
      </c>
      <c r="AD10" s="77"/>
      <c r="AE10" s="91">
        <v>1</v>
      </c>
      <c r="AF10" s="92">
        <f>IF(Q10=0,"",IF(AE10=0,"",(AE10/Q10)))</f>
        <v>0.041666666666667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3</v>
      </c>
      <c r="AO10" s="98">
        <f>IF(Q10=0,"",IF(AN10=0,"",(AN10/Q10)))</f>
        <v>0.125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3</v>
      </c>
      <c r="AX10" s="104">
        <f>IF(Q10=0,"",IF(AW10=0,"",(AW10/Q10)))</f>
        <v>0.125</v>
      </c>
      <c r="AY10" s="103">
        <v>1</v>
      </c>
      <c r="AZ10" s="105">
        <f>IFERROR(AY10/AW10,"-")</f>
        <v>0.33333333333333</v>
      </c>
      <c r="BA10" s="106">
        <v>3000</v>
      </c>
      <c r="BB10" s="107">
        <f>IFERROR(BA10/AW10,"-")</f>
        <v>1000</v>
      </c>
      <c r="BC10" s="108">
        <v>1</v>
      </c>
      <c r="BD10" s="108"/>
      <c r="BE10" s="108"/>
      <c r="BF10" s="109">
        <v>4</v>
      </c>
      <c r="BG10" s="110">
        <f>IF(Q10=0,"",IF(BF10=0,"",(BF10/Q10)))</f>
        <v>0.16666666666667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8</v>
      </c>
      <c r="BP10" s="117">
        <f>IF(Q10=0,"",IF(BO10=0,"",(BO10/Q10)))</f>
        <v>0.33333333333333</v>
      </c>
      <c r="BQ10" s="118">
        <v>1</v>
      </c>
      <c r="BR10" s="119">
        <f>IFERROR(BQ10/BO10,"-")</f>
        <v>0.125</v>
      </c>
      <c r="BS10" s="120">
        <v>40000</v>
      </c>
      <c r="BT10" s="121">
        <f>IFERROR(BS10/BO10,"-")</f>
        <v>5000</v>
      </c>
      <c r="BU10" s="122"/>
      <c r="BV10" s="122"/>
      <c r="BW10" s="122">
        <v>1</v>
      </c>
      <c r="BX10" s="123">
        <v>5</v>
      </c>
      <c r="BY10" s="124">
        <f>IF(Q10=0,"",IF(BX10=0,"",(BX10/Q10)))</f>
        <v>0.20833333333333</v>
      </c>
      <c r="BZ10" s="125">
        <v>3</v>
      </c>
      <c r="CA10" s="126">
        <f>IFERROR(BZ10/BX10,"-")</f>
        <v>0.6</v>
      </c>
      <c r="CB10" s="127">
        <v>137000</v>
      </c>
      <c r="CC10" s="128">
        <f>IFERROR(CB10/BX10,"-")</f>
        <v>27400</v>
      </c>
      <c r="CD10" s="129">
        <v>1</v>
      </c>
      <c r="CE10" s="129"/>
      <c r="CF10" s="129">
        <v>2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5</v>
      </c>
      <c r="CQ10" s="138">
        <v>132000</v>
      </c>
      <c r="CR10" s="138">
        <v>108000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4" t="s">
        <v>224</v>
      </c>
      <c r="C11" s="184" t="s">
        <v>58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181</v>
      </c>
      <c r="M11" s="79">
        <v>76</v>
      </c>
      <c r="N11" s="79">
        <v>13</v>
      </c>
      <c r="O11" s="88">
        <v>19</v>
      </c>
      <c r="P11" s="89">
        <v>0</v>
      </c>
      <c r="Q11" s="90">
        <f>O11+P11</f>
        <v>19</v>
      </c>
      <c r="R11" s="80">
        <f>IFERROR(Q11/N11,"-")</f>
        <v>1.4615384615385</v>
      </c>
      <c r="S11" s="79">
        <v>4</v>
      </c>
      <c r="T11" s="79">
        <v>3</v>
      </c>
      <c r="U11" s="80">
        <f>IFERROR(T11/(Q11),"-")</f>
        <v>0.15789473684211</v>
      </c>
      <c r="V11" s="81"/>
      <c r="W11" s="82">
        <v>4</v>
      </c>
      <c r="X11" s="80">
        <f>IF(Q11=0,"-",W11/Q11)</f>
        <v>0.21052631578947</v>
      </c>
      <c r="Y11" s="181">
        <v>568000</v>
      </c>
      <c r="Z11" s="182">
        <f>IFERROR(Y11/Q11,"-")</f>
        <v>29894.736842105</v>
      </c>
      <c r="AA11" s="182">
        <f>IFERROR(Y11/W11,"-")</f>
        <v>142000</v>
      </c>
      <c r="AB11" s="176"/>
      <c r="AC11" s="83"/>
      <c r="AD11" s="77"/>
      <c r="AE11" s="91">
        <v>1</v>
      </c>
      <c r="AF11" s="92">
        <f>IF(Q11=0,"",IF(AE11=0,"",(AE11/Q11)))</f>
        <v>0.052631578947368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</v>
      </c>
      <c r="AO11" s="98">
        <f>IF(Q11=0,"",IF(AN11=0,"",(AN11/Q11)))</f>
        <v>0.052631578947368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2</v>
      </c>
      <c r="AX11" s="104">
        <f>IF(Q11=0,"",IF(AW11=0,"",(AW11/Q11)))</f>
        <v>0.10526315789474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3</v>
      </c>
      <c r="BG11" s="110">
        <f>IF(Q11=0,"",IF(BF11=0,"",(BF11/Q11)))</f>
        <v>0.15789473684211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7</v>
      </c>
      <c r="BP11" s="117">
        <f>IF(Q11=0,"",IF(BO11=0,"",(BO11/Q11)))</f>
        <v>0.36842105263158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4</v>
      </c>
      <c r="BY11" s="124">
        <f>IF(Q11=0,"",IF(BX11=0,"",(BX11/Q11)))</f>
        <v>0.21052631578947</v>
      </c>
      <c r="BZ11" s="125">
        <v>3</v>
      </c>
      <c r="CA11" s="126">
        <f>IFERROR(BZ11/BX11,"-")</f>
        <v>0.75</v>
      </c>
      <c r="CB11" s="127">
        <v>1003000</v>
      </c>
      <c r="CC11" s="128">
        <f>IFERROR(CB11/BX11,"-")</f>
        <v>250750</v>
      </c>
      <c r="CD11" s="129"/>
      <c r="CE11" s="129"/>
      <c r="CF11" s="129">
        <v>3</v>
      </c>
      <c r="CG11" s="130">
        <v>1</v>
      </c>
      <c r="CH11" s="131">
        <f>IF(Q11=0,"",IF(CG11=0,"",(CG11/Q11)))</f>
        <v>0.052631578947368</v>
      </c>
      <c r="CI11" s="132">
        <v>1</v>
      </c>
      <c r="CJ11" s="133">
        <f>IFERROR(CI11/CG11,"-")</f>
        <v>1</v>
      </c>
      <c r="CK11" s="134">
        <v>210000</v>
      </c>
      <c r="CL11" s="135">
        <f>IFERROR(CK11/CG11,"-")</f>
        <v>210000</v>
      </c>
      <c r="CM11" s="136"/>
      <c r="CN11" s="136"/>
      <c r="CO11" s="136">
        <v>1</v>
      </c>
      <c r="CP11" s="137">
        <v>4</v>
      </c>
      <c r="CQ11" s="138">
        <v>568000</v>
      </c>
      <c r="CR11" s="138">
        <v>645000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1.4588235294118</v>
      </c>
      <c r="B12" s="184" t="s">
        <v>225</v>
      </c>
      <c r="C12" s="184" t="s">
        <v>226</v>
      </c>
      <c r="D12" s="184" t="s">
        <v>227</v>
      </c>
      <c r="E12" s="184" t="s">
        <v>228</v>
      </c>
      <c r="F12" s="184"/>
      <c r="G12" s="184" t="s">
        <v>229</v>
      </c>
      <c r="H12" s="87" t="s">
        <v>230</v>
      </c>
      <c r="I12" s="87" t="s">
        <v>210</v>
      </c>
      <c r="J12" s="87" t="s">
        <v>180</v>
      </c>
      <c r="K12" s="176">
        <v>85000</v>
      </c>
      <c r="L12" s="79">
        <v>15</v>
      </c>
      <c r="M12" s="79">
        <v>0</v>
      </c>
      <c r="N12" s="79">
        <v>45</v>
      </c>
      <c r="O12" s="88">
        <v>5</v>
      </c>
      <c r="P12" s="89">
        <v>0</v>
      </c>
      <c r="Q12" s="90">
        <f>O12+P12</f>
        <v>5</v>
      </c>
      <c r="R12" s="80">
        <f>IFERROR(Q12/N12,"-")</f>
        <v>0.11111111111111</v>
      </c>
      <c r="S12" s="79">
        <v>0</v>
      </c>
      <c r="T12" s="79">
        <v>2</v>
      </c>
      <c r="U12" s="80">
        <f>IFERROR(T12/(Q12),"-")</f>
        <v>0.4</v>
      </c>
      <c r="V12" s="81">
        <f>IFERROR(K12/SUM(Q12:Q13),"-")</f>
        <v>5000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39000</v>
      </c>
      <c r="AC12" s="83">
        <f>SUM(Y12:Y13)/SUM(K12:K13)</f>
        <v>1.4588235294118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0.6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0.4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231</v>
      </c>
      <c r="C13" s="184" t="s">
        <v>226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60</v>
      </c>
      <c r="M13" s="79">
        <v>38</v>
      </c>
      <c r="N13" s="79">
        <v>10</v>
      </c>
      <c r="O13" s="88">
        <v>12</v>
      </c>
      <c r="P13" s="89">
        <v>0</v>
      </c>
      <c r="Q13" s="90">
        <f>O13+P13</f>
        <v>12</v>
      </c>
      <c r="R13" s="80">
        <f>IFERROR(Q13/N13,"-")</f>
        <v>1.2</v>
      </c>
      <c r="S13" s="79">
        <v>3</v>
      </c>
      <c r="T13" s="79">
        <v>4</v>
      </c>
      <c r="U13" s="80">
        <f>IFERROR(T13/(Q13),"-")</f>
        <v>0.33333333333333</v>
      </c>
      <c r="V13" s="81"/>
      <c r="W13" s="82">
        <v>6</v>
      </c>
      <c r="X13" s="80">
        <f>IF(Q13=0,"-",W13/Q13)</f>
        <v>0.5</v>
      </c>
      <c r="Y13" s="181">
        <v>124000</v>
      </c>
      <c r="Z13" s="182">
        <f>IFERROR(Y13/Q13,"-")</f>
        <v>10333.333333333</v>
      </c>
      <c r="AA13" s="182">
        <f>IFERROR(Y13/W13,"-")</f>
        <v>20666.666666667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0.083333333333333</v>
      </c>
      <c r="AY13" s="103">
        <v>1</v>
      </c>
      <c r="AZ13" s="105">
        <f>IFERROR(AY13/AW13,"-")</f>
        <v>1</v>
      </c>
      <c r="BA13" s="106">
        <v>3000</v>
      </c>
      <c r="BB13" s="107">
        <f>IFERROR(BA13/AW13,"-")</f>
        <v>3000</v>
      </c>
      <c r="BC13" s="108">
        <v>1</v>
      </c>
      <c r="BD13" s="108"/>
      <c r="BE13" s="108"/>
      <c r="BF13" s="109">
        <v>1</v>
      </c>
      <c r="BG13" s="110">
        <f>IF(Q13=0,"",IF(BF13=0,"",(BF13/Q13)))</f>
        <v>0.083333333333333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5</v>
      </c>
      <c r="BP13" s="117">
        <f>IF(Q13=0,"",IF(BO13=0,"",(BO13/Q13)))</f>
        <v>0.41666666666667</v>
      </c>
      <c r="BQ13" s="118">
        <v>1</v>
      </c>
      <c r="BR13" s="119">
        <f>IFERROR(BQ13/BO13,"-")</f>
        <v>0.2</v>
      </c>
      <c r="BS13" s="120">
        <v>211000</v>
      </c>
      <c r="BT13" s="121">
        <f>IFERROR(BS13/BO13,"-")</f>
        <v>42200</v>
      </c>
      <c r="BU13" s="122"/>
      <c r="BV13" s="122"/>
      <c r="BW13" s="122">
        <v>1</v>
      </c>
      <c r="BX13" s="123">
        <v>5</v>
      </c>
      <c r="BY13" s="124">
        <f>IF(Q13=0,"",IF(BX13=0,"",(BX13/Q13)))</f>
        <v>0.41666666666667</v>
      </c>
      <c r="BZ13" s="125">
        <v>4</v>
      </c>
      <c r="CA13" s="126">
        <f>IFERROR(BZ13/BX13,"-")</f>
        <v>0.8</v>
      </c>
      <c r="CB13" s="127">
        <v>669000</v>
      </c>
      <c r="CC13" s="128">
        <f>IFERROR(CB13/BX13,"-")</f>
        <v>133800</v>
      </c>
      <c r="CD13" s="129">
        <v>1</v>
      </c>
      <c r="CE13" s="129">
        <v>1</v>
      </c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6</v>
      </c>
      <c r="CQ13" s="138">
        <v>124000</v>
      </c>
      <c r="CR13" s="138">
        <v>545000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7.45</v>
      </c>
      <c r="B14" s="184" t="s">
        <v>232</v>
      </c>
      <c r="C14" s="184" t="s">
        <v>226</v>
      </c>
      <c r="D14" s="184" t="s">
        <v>227</v>
      </c>
      <c r="E14" s="184" t="s">
        <v>233</v>
      </c>
      <c r="F14" s="184"/>
      <c r="G14" s="184" t="s">
        <v>229</v>
      </c>
      <c r="H14" s="87" t="s">
        <v>234</v>
      </c>
      <c r="I14" s="87" t="s">
        <v>210</v>
      </c>
      <c r="J14" s="87" t="s">
        <v>223</v>
      </c>
      <c r="K14" s="176">
        <v>80000</v>
      </c>
      <c r="L14" s="79">
        <v>4</v>
      </c>
      <c r="M14" s="79">
        <v>0</v>
      </c>
      <c r="N14" s="79">
        <v>17</v>
      </c>
      <c r="O14" s="88">
        <v>2</v>
      </c>
      <c r="P14" s="89">
        <v>0</v>
      </c>
      <c r="Q14" s="90">
        <f>O14+P14</f>
        <v>2</v>
      </c>
      <c r="R14" s="80">
        <f>IFERROR(Q14/N14,"-")</f>
        <v>0.11764705882353</v>
      </c>
      <c r="S14" s="79">
        <v>0</v>
      </c>
      <c r="T14" s="79">
        <v>2</v>
      </c>
      <c r="U14" s="80">
        <f>IFERROR(T14/(Q14),"-")</f>
        <v>1</v>
      </c>
      <c r="V14" s="81">
        <f>IFERROR(K14/SUM(Q14:Q15),"-")</f>
        <v>3076.9230769231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516000</v>
      </c>
      <c r="AC14" s="83">
        <f>SUM(Y14:Y15)/SUM(K14:K15)</f>
        <v>7.45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235</v>
      </c>
      <c r="C15" s="184" t="s">
        <v>226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114</v>
      </c>
      <c r="M15" s="79">
        <v>42</v>
      </c>
      <c r="N15" s="79">
        <v>27</v>
      </c>
      <c r="O15" s="88">
        <v>24</v>
      </c>
      <c r="P15" s="89">
        <v>0</v>
      </c>
      <c r="Q15" s="90">
        <f>O15+P15</f>
        <v>24</v>
      </c>
      <c r="R15" s="80">
        <f>IFERROR(Q15/N15,"-")</f>
        <v>0.88888888888889</v>
      </c>
      <c r="S15" s="79">
        <v>3</v>
      </c>
      <c r="T15" s="79">
        <v>6</v>
      </c>
      <c r="U15" s="80">
        <f>IFERROR(T15/(Q15),"-")</f>
        <v>0.25</v>
      </c>
      <c r="V15" s="81"/>
      <c r="W15" s="82">
        <v>6</v>
      </c>
      <c r="X15" s="80">
        <f>IF(Q15=0,"-",W15/Q15)</f>
        <v>0.25</v>
      </c>
      <c r="Y15" s="181">
        <v>596000</v>
      </c>
      <c r="Z15" s="182">
        <f>IFERROR(Y15/Q15,"-")</f>
        <v>24833.333333333</v>
      </c>
      <c r="AA15" s="182">
        <f>IFERROR(Y15/W15,"-")</f>
        <v>99333.333333333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4</v>
      </c>
      <c r="AX15" s="104">
        <f>IF(Q15=0,"",IF(AW15=0,"",(AW15/Q15)))</f>
        <v>0.16666666666667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5</v>
      </c>
      <c r="BG15" s="110">
        <f>IF(Q15=0,"",IF(BF15=0,"",(BF15/Q15)))</f>
        <v>0.20833333333333</v>
      </c>
      <c r="BH15" s="109">
        <v>1</v>
      </c>
      <c r="BI15" s="111">
        <f>IFERROR(BH15/BF15,"-")</f>
        <v>0.2</v>
      </c>
      <c r="BJ15" s="112">
        <v>13000</v>
      </c>
      <c r="BK15" s="113">
        <f>IFERROR(BJ15/BF15,"-")</f>
        <v>2600</v>
      </c>
      <c r="BL15" s="114"/>
      <c r="BM15" s="114"/>
      <c r="BN15" s="114">
        <v>1</v>
      </c>
      <c r="BO15" s="116">
        <v>11</v>
      </c>
      <c r="BP15" s="117">
        <f>IF(Q15=0,"",IF(BO15=0,"",(BO15/Q15)))</f>
        <v>0.45833333333333</v>
      </c>
      <c r="BQ15" s="118">
        <v>4</v>
      </c>
      <c r="BR15" s="119">
        <f>IFERROR(BQ15/BO15,"-")</f>
        <v>0.36363636363636</v>
      </c>
      <c r="BS15" s="120">
        <v>619000</v>
      </c>
      <c r="BT15" s="121">
        <f>IFERROR(BS15/BO15,"-")</f>
        <v>56272.727272727</v>
      </c>
      <c r="BU15" s="122"/>
      <c r="BV15" s="122"/>
      <c r="BW15" s="122">
        <v>4</v>
      </c>
      <c r="BX15" s="123">
        <v>4</v>
      </c>
      <c r="BY15" s="124">
        <f>IF(Q15=0,"",IF(BX15=0,"",(BX15/Q15)))</f>
        <v>0.16666666666667</v>
      </c>
      <c r="BZ15" s="125">
        <v>1</v>
      </c>
      <c r="CA15" s="126">
        <f>IFERROR(BZ15/BX15,"-")</f>
        <v>0.25</v>
      </c>
      <c r="CB15" s="127">
        <v>31000</v>
      </c>
      <c r="CC15" s="128">
        <f>IFERROR(CB15/BX15,"-")</f>
        <v>7750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6</v>
      </c>
      <c r="CQ15" s="138">
        <v>596000</v>
      </c>
      <c r="CR15" s="138">
        <v>473000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1.9353293413174</v>
      </c>
      <c r="B18" s="39"/>
      <c r="C18" s="39"/>
      <c r="D18" s="39"/>
      <c r="E18" s="39"/>
      <c r="F18" s="39"/>
      <c r="G18" s="39"/>
      <c r="H18" s="40" t="s">
        <v>236</v>
      </c>
      <c r="I18" s="40"/>
      <c r="J18" s="40"/>
      <c r="K18" s="179">
        <f>SUM(K6:K17)</f>
        <v>835000</v>
      </c>
      <c r="L18" s="41">
        <f>SUM(L6:L17)</f>
        <v>601</v>
      </c>
      <c r="M18" s="41">
        <f>SUM(M6:M17)</f>
        <v>254</v>
      </c>
      <c r="N18" s="41">
        <f>SUM(N6:N17)</f>
        <v>419</v>
      </c>
      <c r="O18" s="41">
        <f>SUM(O6:O17)</f>
        <v>140</v>
      </c>
      <c r="P18" s="41">
        <f>SUM(P6:P17)</f>
        <v>0</v>
      </c>
      <c r="Q18" s="41">
        <f>SUM(Q6:Q17)</f>
        <v>140</v>
      </c>
      <c r="R18" s="42">
        <f>IFERROR(Q18/N18,"-")</f>
        <v>0.33412887828162</v>
      </c>
      <c r="S18" s="76">
        <f>SUM(S6:S17)</f>
        <v>20</v>
      </c>
      <c r="T18" s="76">
        <f>SUM(T6:T17)</f>
        <v>47</v>
      </c>
      <c r="U18" s="42">
        <f>IFERROR(S18/Q18,"-")</f>
        <v>0.14285714285714</v>
      </c>
      <c r="V18" s="43">
        <f>IFERROR(K18/Q18,"-")</f>
        <v>5964.2857142857</v>
      </c>
      <c r="W18" s="44">
        <f>SUM(W6:W17)</f>
        <v>29</v>
      </c>
      <c r="X18" s="42">
        <f>IFERROR(W18/Q18,"-")</f>
        <v>0.20714285714286</v>
      </c>
      <c r="Y18" s="179">
        <f>SUM(Y6:Y17)</f>
        <v>1616000</v>
      </c>
      <c r="Z18" s="179">
        <f>IFERROR(Y18/Q18,"-")</f>
        <v>11542.857142857</v>
      </c>
      <c r="AA18" s="179">
        <f>IFERROR(Y18/W18,"-")</f>
        <v>55724.137931034</v>
      </c>
      <c r="AB18" s="179">
        <f>Y18-K18</f>
        <v>781000</v>
      </c>
      <c r="AC18" s="45">
        <f>Y18/K18</f>
        <v>1.9353293413174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4.8</v>
      </c>
      <c r="B6" s="184" t="s">
        <v>238</v>
      </c>
      <c r="C6" s="184" t="s">
        <v>226</v>
      </c>
      <c r="D6" s="184" t="s">
        <v>239</v>
      </c>
      <c r="E6" s="184" t="s">
        <v>240</v>
      </c>
      <c r="F6" s="184" t="s">
        <v>241</v>
      </c>
      <c r="G6" s="184" t="s">
        <v>242</v>
      </c>
      <c r="H6" s="87" t="s">
        <v>243</v>
      </c>
      <c r="I6" s="87" t="s">
        <v>244</v>
      </c>
      <c r="J6" s="87" t="s">
        <v>245</v>
      </c>
      <c r="K6" s="176">
        <v>75000</v>
      </c>
      <c r="L6" s="79">
        <v>8</v>
      </c>
      <c r="M6" s="79">
        <v>0</v>
      </c>
      <c r="N6" s="79">
        <v>45</v>
      </c>
      <c r="O6" s="88">
        <v>3</v>
      </c>
      <c r="P6" s="89">
        <v>0</v>
      </c>
      <c r="Q6" s="90">
        <f>O6+P6</f>
        <v>3</v>
      </c>
      <c r="R6" s="80">
        <f>IFERROR(Q6/N6,"-")</f>
        <v>0.066666666666667</v>
      </c>
      <c r="S6" s="79">
        <v>1</v>
      </c>
      <c r="T6" s="79">
        <v>0</v>
      </c>
      <c r="U6" s="80">
        <f>IFERROR(T6/(Q6),"-")</f>
        <v>0</v>
      </c>
      <c r="V6" s="81">
        <f>IFERROR(K6/SUM(Q6:Q7),"-")</f>
        <v>1500</v>
      </c>
      <c r="W6" s="82">
        <v>1</v>
      </c>
      <c r="X6" s="80">
        <f>IF(Q6=0,"-",W6/Q6)</f>
        <v>0.33333333333333</v>
      </c>
      <c r="Y6" s="181">
        <v>293000</v>
      </c>
      <c r="Z6" s="182">
        <f>IFERROR(Y6/Q6,"-")</f>
        <v>97666.666666667</v>
      </c>
      <c r="AA6" s="182">
        <f>IFERROR(Y6/W6,"-")</f>
        <v>293000</v>
      </c>
      <c r="AB6" s="176">
        <f>SUM(Y6:Y7)-SUM(K6:K7)</f>
        <v>285000</v>
      </c>
      <c r="AC6" s="83">
        <f>SUM(Y6:Y7)/SUM(K6:K7)</f>
        <v>4.8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0.66666666666667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0.33333333333333</v>
      </c>
      <c r="BQ6" s="118">
        <v>1</v>
      </c>
      <c r="BR6" s="119">
        <f>IFERROR(BQ6/BO6,"-")</f>
        <v>1</v>
      </c>
      <c r="BS6" s="120">
        <v>308000</v>
      </c>
      <c r="BT6" s="121">
        <f>IFERROR(BS6/BO6,"-")</f>
        <v>308000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293000</v>
      </c>
      <c r="CR6" s="138">
        <v>308000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246</v>
      </c>
      <c r="C7" s="184" t="s">
        <v>226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211</v>
      </c>
      <c r="M7" s="79">
        <v>151</v>
      </c>
      <c r="N7" s="79">
        <v>67</v>
      </c>
      <c r="O7" s="88">
        <v>47</v>
      </c>
      <c r="P7" s="89">
        <v>0</v>
      </c>
      <c r="Q7" s="90">
        <f>O7+P7</f>
        <v>47</v>
      </c>
      <c r="R7" s="80">
        <f>IFERROR(Q7/N7,"-")</f>
        <v>0.70149253731343</v>
      </c>
      <c r="S7" s="79">
        <v>0</v>
      </c>
      <c r="T7" s="79">
        <v>11</v>
      </c>
      <c r="U7" s="80">
        <f>IFERROR(T7/(Q7),"-")</f>
        <v>0.23404255319149</v>
      </c>
      <c r="V7" s="81"/>
      <c r="W7" s="82">
        <v>3</v>
      </c>
      <c r="X7" s="80">
        <f>IF(Q7=0,"-",W7/Q7)</f>
        <v>0.063829787234043</v>
      </c>
      <c r="Y7" s="181">
        <v>67000</v>
      </c>
      <c r="Z7" s="182">
        <f>IFERROR(Y7/Q7,"-")</f>
        <v>1425.5319148936</v>
      </c>
      <c r="AA7" s="182">
        <f>IFERROR(Y7/W7,"-")</f>
        <v>22333.333333333</v>
      </c>
      <c r="AB7" s="176"/>
      <c r="AC7" s="83"/>
      <c r="AD7" s="77"/>
      <c r="AE7" s="91">
        <v>3</v>
      </c>
      <c r="AF7" s="92">
        <f>IF(Q7=0,"",IF(AE7=0,"",(AE7/Q7)))</f>
        <v>0.063829787234043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4</v>
      </c>
      <c r="AO7" s="98">
        <f>IF(Q7=0,"",IF(AN7=0,"",(AN7/Q7)))</f>
        <v>0.085106382978723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3</v>
      </c>
      <c r="AX7" s="104">
        <f>IF(Q7=0,"",IF(AW7=0,"",(AW7/Q7)))</f>
        <v>0.063829787234043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11</v>
      </c>
      <c r="BG7" s="110">
        <f>IF(Q7=0,"",IF(BF7=0,"",(BF7/Q7)))</f>
        <v>0.23404255319149</v>
      </c>
      <c r="BH7" s="109">
        <v>1</v>
      </c>
      <c r="BI7" s="111">
        <f>IFERROR(BH7/BF7,"-")</f>
        <v>0.090909090909091</v>
      </c>
      <c r="BJ7" s="112">
        <v>46000</v>
      </c>
      <c r="BK7" s="113">
        <f>IFERROR(BJ7/BF7,"-")</f>
        <v>4181.8181818182</v>
      </c>
      <c r="BL7" s="114"/>
      <c r="BM7" s="114"/>
      <c r="BN7" s="114">
        <v>1</v>
      </c>
      <c r="BO7" s="116">
        <v>18</v>
      </c>
      <c r="BP7" s="117">
        <f>IF(Q7=0,"",IF(BO7=0,"",(BO7/Q7)))</f>
        <v>0.38297872340426</v>
      </c>
      <c r="BQ7" s="118">
        <v>1</v>
      </c>
      <c r="BR7" s="119">
        <f>IFERROR(BQ7/BO7,"-")</f>
        <v>0.055555555555556</v>
      </c>
      <c r="BS7" s="120">
        <v>18000</v>
      </c>
      <c r="BT7" s="121">
        <f>IFERROR(BS7/BO7,"-")</f>
        <v>1000</v>
      </c>
      <c r="BU7" s="122"/>
      <c r="BV7" s="122"/>
      <c r="BW7" s="122">
        <v>1</v>
      </c>
      <c r="BX7" s="123">
        <v>5</v>
      </c>
      <c r="BY7" s="124">
        <f>IF(Q7=0,"",IF(BX7=0,"",(BX7/Q7)))</f>
        <v>0.1063829787234</v>
      </c>
      <c r="BZ7" s="125">
        <v>1</v>
      </c>
      <c r="CA7" s="126">
        <f>IFERROR(BZ7/BX7,"-")</f>
        <v>0.2</v>
      </c>
      <c r="CB7" s="127">
        <v>3000</v>
      </c>
      <c r="CC7" s="128">
        <f>IFERROR(CB7/BX7,"-")</f>
        <v>600</v>
      </c>
      <c r="CD7" s="129">
        <v>1</v>
      </c>
      <c r="CE7" s="129"/>
      <c r="CF7" s="129"/>
      <c r="CG7" s="130">
        <v>3</v>
      </c>
      <c r="CH7" s="131">
        <f>IF(Q7=0,"",IF(CG7=0,"",(CG7/Q7)))</f>
        <v>0.063829787234043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3</v>
      </c>
      <c r="CQ7" s="138">
        <v>67000</v>
      </c>
      <c r="CR7" s="138">
        <v>46000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1.5076923076923</v>
      </c>
      <c r="B8" s="184" t="s">
        <v>247</v>
      </c>
      <c r="C8" s="184" t="s">
        <v>226</v>
      </c>
      <c r="D8" s="184" t="s">
        <v>239</v>
      </c>
      <c r="E8" s="184" t="s">
        <v>240</v>
      </c>
      <c r="F8" s="184" t="s">
        <v>248</v>
      </c>
      <c r="G8" s="184" t="s">
        <v>242</v>
      </c>
      <c r="H8" s="87" t="s">
        <v>249</v>
      </c>
      <c r="I8" s="87" t="s">
        <v>250</v>
      </c>
      <c r="J8" s="87" t="s">
        <v>203</v>
      </c>
      <c r="K8" s="176">
        <v>65000</v>
      </c>
      <c r="L8" s="79">
        <v>2</v>
      </c>
      <c r="M8" s="79">
        <v>0</v>
      </c>
      <c r="N8" s="79">
        <v>11</v>
      </c>
      <c r="O8" s="88">
        <v>1</v>
      </c>
      <c r="P8" s="89">
        <v>0</v>
      </c>
      <c r="Q8" s="90">
        <f>O8+P8</f>
        <v>1</v>
      </c>
      <c r="R8" s="80">
        <f>IFERROR(Q8/N8,"-")</f>
        <v>0.090909090909091</v>
      </c>
      <c r="S8" s="79">
        <v>0</v>
      </c>
      <c r="T8" s="79">
        <v>1</v>
      </c>
      <c r="U8" s="80">
        <f>IFERROR(T8/(Q8),"-")</f>
        <v>1</v>
      </c>
      <c r="V8" s="81">
        <f>IFERROR(K8/SUM(Q8:Q9),"-")</f>
        <v>4642.8571428571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33000</v>
      </c>
      <c r="AC8" s="83">
        <f>SUM(Y8:Y9)/SUM(K8:K9)</f>
        <v>1.5076923076923</v>
      </c>
      <c r="AD8" s="77"/>
      <c r="AE8" s="91">
        <v>1</v>
      </c>
      <c r="AF8" s="92">
        <f>IF(Q8=0,"",IF(AE8=0,"",(AE8/Q8)))</f>
        <v>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251</v>
      </c>
      <c r="C9" s="184" t="s">
        <v>226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66</v>
      </c>
      <c r="M9" s="79">
        <v>42</v>
      </c>
      <c r="N9" s="79">
        <v>10</v>
      </c>
      <c r="O9" s="88">
        <v>13</v>
      </c>
      <c r="P9" s="89">
        <v>0</v>
      </c>
      <c r="Q9" s="90">
        <f>O9+P9</f>
        <v>13</v>
      </c>
      <c r="R9" s="80">
        <f>IFERROR(Q9/N9,"-")</f>
        <v>1.3</v>
      </c>
      <c r="S9" s="79">
        <v>2</v>
      </c>
      <c r="T9" s="79">
        <v>2</v>
      </c>
      <c r="U9" s="80">
        <f>IFERROR(T9/(Q9),"-")</f>
        <v>0.15384615384615</v>
      </c>
      <c r="V9" s="81"/>
      <c r="W9" s="82">
        <v>2</v>
      </c>
      <c r="X9" s="80">
        <f>IF(Q9=0,"-",W9/Q9)</f>
        <v>0.15384615384615</v>
      </c>
      <c r="Y9" s="181">
        <v>98000</v>
      </c>
      <c r="Z9" s="182">
        <f>IFERROR(Y9/Q9,"-")</f>
        <v>7538.4615384615</v>
      </c>
      <c r="AA9" s="182">
        <f>IFERROR(Y9/W9,"-")</f>
        <v>49000</v>
      </c>
      <c r="AB9" s="176"/>
      <c r="AC9" s="83"/>
      <c r="AD9" s="77"/>
      <c r="AE9" s="91">
        <v>3</v>
      </c>
      <c r="AF9" s="92">
        <f>IF(Q9=0,"",IF(AE9=0,"",(AE9/Q9)))</f>
        <v>0.23076923076923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</v>
      </c>
      <c r="AO9" s="98">
        <f>IF(Q9=0,"",IF(AN9=0,"",(AN9/Q9)))</f>
        <v>0.076923076923077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0.076923076923077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</v>
      </c>
      <c r="BG9" s="110">
        <f>IF(Q9=0,"",IF(BF9=0,"",(BF9/Q9)))</f>
        <v>0.076923076923077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0.23076923076923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0.23076923076923</v>
      </c>
      <c r="BZ9" s="125">
        <v>2</v>
      </c>
      <c r="CA9" s="126">
        <f>IFERROR(BZ9/BX9,"-")</f>
        <v>0.66666666666667</v>
      </c>
      <c r="CB9" s="127">
        <v>108000</v>
      </c>
      <c r="CC9" s="128">
        <f>IFERROR(CB9/BX9,"-")</f>
        <v>36000</v>
      </c>
      <c r="CD9" s="129"/>
      <c r="CE9" s="129">
        <v>1</v>
      </c>
      <c r="CF9" s="129">
        <v>1</v>
      </c>
      <c r="CG9" s="130">
        <v>1</v>
      </c>
      <c r="CH9" s="131">
        <f>IF(Q9=0,"",IF(CG9=0,"",(CG9/Q9)))</f>
        <v>0.076923076923077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98000</v>
      </c>
      <c r="CR9" s="138">
        <v>98000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3.2714285714286</v>
      </c>
      <c r="B12" s="39"/>
      <c r="C12" s="39"/>
      <c r="D12" s="39"/>
      <c r="E12" s="39"/>
      <c r="F12" s="39"/>
      <c r="G12" s="39"/>
      <c r="H12" s="40" t="s">
        <v>252</v>
      </c>
      <c r="I12" s="40"/>
      <c r="J12" s="40"/>
      <c r="K12" s="179">
        <f>SUM(K6:K11)</f>
        <v>140000</v>
      </c>
      <c r="L12" s="41">
        <f>SUM(L6:L11)</f>
        <v>287</v>
      </c>
      <c r="M12" s="41">
        <f>SUM(M6:M11)</f>
        <v>193</v>
      </c>
      <c r="N12" s="41">
        <f>SUM(N6:N11)</f>
        <v>133</v>
      </c>
      <c r="O12" s="41">
        <f>SUM(O6:O11)</f>
        <v>64</v>
      </c>
      <c r="P12" s="41">
        <f>SUM(P6:P11)</f>
        <v>0</v>
      </c>
      <c r="Q12" s="41">
        <f>SUM(Q6:Q11)</f>
        <v>64</v>
      </c>
      <c r="R12" s="42">
        <f>IFERROR(Q12/N12,"-")</f>
        <v>0.4812030075188</v>
      </c>
      <c r="S12" s="76">
        <f>SUM(S6:S11)</f>
        <v>3</v>
      </c>
      <c r="T12" s="76">
        <f>SUM(T6:T11)</f>
        <v>14</v>
      </c>
      <c r="U12" s="42">
        <f>IFERROR(S12/Q12,"-")</f>
        <v>0.046875</v>
      </c>
      <c r="V12" s="43">
        <f>IFERROR(K12/Q12,"-")</f>
        <v>2187.5</v>
      </c>
      <c r="W12" s="44">
        <f>SUM(W6:W11)</f>
        <v>6</v>
      </c>
      <c r="X12" s="42">
        <f>IFERROR(W12/Q12,"-")</f>
        <v>0.09375</v>
      </c>
      <c r="Y12" s="179">
        <f>SUM(Y6:Y11)</f>
        <v>458000</v>
      </c>
      <c r="Z12" s="179">
        <f>IFERROR(Y12/Q12,"-")</f>
        <v>7156.25</v>
      </c>
      <c r="AA12" s="179">
        <f>IFERROR(Y12/W12,"-")</f>
        <v>76333.333333333</v>
      </c>
      <c r="AB12" s="179">
        <f>Y12-K12</f>
        <v>318000</v>
      </c>
      <c r="AC12" s="45">
        <f>Y12/K12</f>
        <v>3.2714285714286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