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<sst xmlns="http://schemas.openxmlformats.org/spreadsheetml/2006/main" uniqueCount="266">
  <si>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</si>
  <si>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</si>
  <si>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</si>
  <si>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</si>
  <si>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</si>
  <si>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</si>
  <si>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</si>
  <si>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</si>
  <si>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</si>
  <si>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</si>
  <si>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</si>
  <si>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</si>
  <si>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</si>
  <si>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</si>
  <si>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</si>
  <si>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</si>
  <si>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</si>
  <si>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</si>
  <si>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</si>
  <si>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</si>
  <si>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</si>
  <si>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</si>
  <si>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</si>
  <si>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</si>
  <si>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</si>
  <si>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</si>
  <si>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</si>
  <si>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</si>
  <si>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</si>
  <si>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</si>
  <si>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</si>
  <si>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</si>
  <si>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</si>
  <si>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</si>
  <si>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</si>
  <si>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</si>
  <si>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</si>
  <si>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</si>
  <si>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</si>
  <si>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</si>
  <si>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</si>
  <si>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</si>
  <si>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</si>
  <si>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</si>
  <si>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</si>
  <si>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</si>
  <si>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</si>
  <si>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</si>
  <si>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</si>
  <si>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</si>
  <si>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</si>
  <si>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</si>
  <si>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</si>
  <si>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</si>
  <si>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</si>
  <si>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</si>
  <si>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</si>
  <si>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np1576</t>
  </si>
  <si>
    <t>インターカラー</t>
  </si>
  <si>
    <t>右女３</t>
  </si>
  <si>
    <t>女性から逆指名</t>
  </si>
  <si>
    <t>lp03_a</t>
  </si>
  <si>
    <t>スポニチ関東</t>
  </si>
  <si>
    <t>4C終面全5段</t>
  </si>
  <si>
    <t>6月09日(日)</t>
  </si>
  <si>
    <t>np1577</t>
  </si>
  <si>
    <t>スポニチ関西</t>
  </si>
  <si>
    <t>np1578</t>
  </si>
  <si>
    <t>スポニチ西部</t>
  </si>
  <si>
    <t>np1579</t>
  </si>
  <si>
    <t>スポニチ北海道</t>
  </si>
  <si>
    <t>np1580</t>
  </si>
  <si>
    <t>(空電共通)</t>
  </si>
  <si>
    <t>空電</t>
  </si>
  <si>
    <t>空電 (共通)</t>
  </si>
  <si>
    <t>np1581</t>
  </si>
  <si>
    <t>C版</t>
  </si>
  <si>
    <t>ニッカン関東</t>
  </si>
  <si>
    <t>6月08日(土)</t>
  </si>
  <si>
    <t>np1582</t>
  </si>
  <si>
    <t>np1583</t>
  </si>
  <si>
    <t>黒：右女３</t>
  </si>
  <si>
    <t>75「一人で飲まないで。恋人作って一緒に飲もう」</t>
  </si>
  <si>
    <t>サンスポ関東</t>
  </si>
  <si>
    <t>半2段・半3段つかみ10段保証</t>
  </si>
  <si>
    <t>1～10日</t>
  </si>
  <si>
    <t>np1584</t>
  </si>
  <si>
    <t>77「出会い系使ってみたいけど、携帯メールが苦手という方」</t>
  </si>
  <si>
    <t>11～20日</t>
  </si>
  <si>
    <t>np1585</t>
  </si>
  <si>
    <t>78「50代の70%が出会い系〇〇を使っている」</t>
  </si>
  <si>
    <t>21～31日</t>
  </si>
  <si>
    <t>np1586</t>
  </si>
  <si>
    <t>np1587</t>
  </si>
  <si>
    <t>サンスポ関西</t>
  </si>
  <si>
    <t>np1588</t>
  </si>
  <si>
    <t>np1589</t>
  </si>
  <si>
    <t>np1590</t>
  </si>
  <si>
    <t>np1591</t>
  </si>
  <si>
    <t>半2段つかみ20段保証</t>
  </si>
  <si>
    <t>20段保証</t>
  </si>
  <si>
    <t>np1592</t>
  </si>
  <si>
    <t>76「オシャレ不要！！オッサンは中身で勝負」</t>
  </si>
  <si>
    <t>np1593</t>
  </si>
  <si>
    <t>np1594</t>
  </si>
  <si>
    <t>女性からナンパしてほしい・・・</t>
  </si>
  <si>
    <t>np1595</t>
  </si>
  <si>
    <t>np1596</t>
  </si>
  <si>
    <t>ニッカン北海道</t>
  </si>
  <si>
    <t>半2段つかみ10回以上</t>
  </si>
  <si>
    <t>np1597</t>
  </si>
  <si>
    <t>np1598</t>
  </si>
  <si>
    <t>np1599</t>
  </si>
  <si>
    <t>np1600</t>
  </si>
  <si>
    <t>スポーツ報知関東</t>
  </si>
  <si>
    <t>np1601</t>
  </si>
  <si>
    <t>半3段つかみ20段保証</t>
  </si>
  <si>
    <t>np1602</t>
  </si>
  <si>
    <t>半5段つかみ20段保証</t>
  </si>
  <si>
    <t>np1603</t>
  </si>
  <si>
    <t>np1604</t>
  </si>
  <si>
    <t>東スポ 8回セット</t>
  </si>
  <si>
    <t>半2段金土</t>
  </si>
  <si>
    <t>6/1～</t>
  </si>
  <si>
    <t>np1605</t>
  </si>
  <si>
    <t>np1606</t>
  </si>
  <si>
    <t>np1607</t>
  </si>
  <si>
    <t>np1608</t>
  </si>
  <si>
    <t>丸コメント風版</t>
  </si>
  <si>
    <t>利用者急増で盛り上がりを見せる高齢者恋愛サービス。</t>
  </si>
  <si>
    <t>全5段</t>
  </si>
  <si>
    <t>6月15日(土)</t>
  </si>
  <si>
    <t>np1609</t>
  </si>
  <si>
    <t>np1610</t>
  </si>
  <si>
    <t>なんと一度も利用した事がなかった男性がいた！</t>
  </si>
  <si>
    <t>np1611</t>
  </si>
  <si>
    <t>np1612</t>
  </si>
  <si>
    <t>黒：C版</t>
  </si>
  <si>
    <t>彼女50だけど、すごいんです</t>
  </si>
  <si>
    <t>6月16日(日)</t>
  </si>
  <si>
    <t>np1613</t>
  </si>
  <si>
    <t>np1614</t>
  </si>
  <si>
    <t>週末会える女性を探すなら◯◯</t>
  </si>
  <si>
    <t>6月22日(土)</t>
  </si>
  <si>
    <t>np1615</t>
  </si>
  <si>
    <t>np1616</t>
  </si>
  <si>
    <t>終面全5段</t>
  </si>
  <si>
    <t>np1617</t>
  </si>
  <si>
    <t>np1618</t>
  </si>
  <si>
    <t>6月02日(日)</t>
  </si>
  <si>
    <t>np1619</t>
  </si>
  <si>
    <t>np1620</t>
  </si>
  <si>
    <t>(新txt)女性から逆指名</t>
  </si>
  <si>
    <t>np1621</t>
  </si>
  <si>
    <t>np1622</t>
  </si>
  <si>
    <t>ニッカン関西</t>
  </si>
  <si>
    <t>np1623</t>
  </si>
  <si>
    <t>np1624</t>
  </si>
  <si>
    <t>np1625</t>
  </si>
  <si>
    <t>np1626</t>
  </si>
  <si>
    <t>ホントにこんなおばさんでもいいの？</t>
  </si>
  <si>
    <t>デイリースポーツ関西</t>
  </si>
  <si>
    <t>6月14日(金)</t>
  </si>
  <si>
    <t>np1627</t>
  </si>
  <si>
    <t>np1628</t>
  </si>
  <si>
    <t>黒：熟女版</t>
  </si>
  <si>
    <t>九スポ</t>
  </si>
  <si>
    <t>np1629</t>
  </si>
  <si>
    <t>np1630</t>
  </si>
  <si>
    <t>4C終面雑報</t>
  </si>
  <si>
    <t>6月01日(土)</t>
  </si>
  <si>
    <t>np1631</t>
  </si>
  <si>
    <t>np1632</t>
  </si>
  <si>
    <t>6月06日(木)</t>
  </si>
  <si>
    <t>np1633</t>
  </si>
  <si>
    <t>np1634</t>
  </si>
  <si>
    <t>記事</t>
  </si>
  <si>
    <t>4C記事枠</t>
  </si>
  <si>
    <t>np1635</t>
  </si>
  <si>
    <t>np1636</t>
  </si>
  <si>
    <t>np1637</t>
  </si>
  <si>
    <t>6月23日(日)</t>
  </si>
  <si>
    <t>np1638</t>
  </si>
  <si>
    <t>記事35「恋愛経験は不要！女性がリードしてくれます」</t>
  </si>
  <si>
    <t>6月29日(土)</t>
  </si>
  <si>
    <t>np1639</t>
  </si>
  <si>
    <t>共通</t>
  </si>
  <si>
    <t>np1640</t>
  </si>
  <si>
    <t>中京スポーツ</t>
  </si>
  <si>
    <t>np1641</t>
  </si>
  <si>
    <t>np1642</t>
  </si>
  <si>
    <t>np1643</t>
  </si>
  <si>
    <t>np1644</t>
  </si>
  <si>
    <t>道新スポーツ</t>
  </si>
  <si>
    <t>np1645</t>
  </si>
  <si>
    <t>(改)記事風版</t>
  </si>
  <si>
    <t>np1646</t>
  </si>
  <si>
    <t>雑誌版</t>
  </si>
  <si>
    <t>40代女性が恋愛リベンジ</t>
  </si>
  <si>
    <t>np1647</t>
  </si>
  <si>
    <t>献身交際。キュートな四十路妻。</t>
  </si>
  <si>
    <t>np1648</t>
  </si>
  <si>
    <t>清純そうな見た目キャッチ</t>
  </si>
  <si>
    <t>np1649</t>
  </si>
  <si>
    <t>新聞 TOTAL</t>
  </si>
  <si>
    <t>●雑誌 広告</t>
  </si>
  <si>
    <t>zw143</t>
  </si>
  <si>
    <t>光文社</t>
  </si>
  <si>
    <t>新50代</t>
  </si>
  <si>
    <t>lp03_l</t>
  </si>
  <si>
    <t>FLASH</t>
  </si>
  <si>
    <t>4C1P</t>
  </si>
  <si>
    <t>6月18日(火)</t>
  </si>
  <si>
    <t>zw144</t>
  </si>
  <si>
    <t>zw145</t>
  </si>
  <si>
    <t>扶桑社</t>
  </si>
  <si>
    <t>求む50歳以上の女性と恋愛・結婚したい男性</t>
  </si>
  <si>
    <t>Tvnavi</t>
  </si>
  <si>
    <t>(月間Tvnavi)①</t>
  </si>
  <si>
    <t>6月24日(月)</t>
  </si>
  <si>
    <t>zw146</t>
  </si>
  <si>
    <t>zw147</t>
  </si>
  <si>
    <t>もう50代の熟女だけど、試しに付き合ってみる？</t>
  </si>
  <si>
    <t>zw148</t>
  </si>
  <si>
    <t>zw149</t>
  </si>
  <si>
    <t>双葉社</t>
  </si>
  <si>
    <t>求む！５０歳以上の女性と…</t>
  </si>
  <si>
    <t>週刊大衆</t>
  </si>
  <si>
    <t>1C2P</t>
  </si>
  <si>
    <t>6月10日(月)</t>
  </si>
  <si>
    <t>zw150</t>
  </si>
  <si>
    <t>zw151</t>
  </si>
  <si>
    <t>交通タイムス社</t>
  </si>
  <si>
    <t>トラック魂</t>
  </si>
  <si>
    <t>zw152</t>
  </si>
  <si>
    <t>ac079</t>
  </si>
  <si>
    <t>アドライヴ</t>
  </si>
  <si>
    <t>CCG用(わくドキ漫画)</t>
  </si>
  <si>
    <t>週刊大衆.2W月（コミュニケーションガイド）</t>
  </si>
  <si>
    <t>2枠</t>
  </si>
  <si>
    <t>6月13日(木)</t>
  </si>
  <si>
    <t>ac080</t>
  </si>
  <si>
    <t>大洋図書</t>
  </si>
  <si>
    <t>2Pスポーツ新聞_v01_わくドキ(黒ギャル)</t>
  </si>
  <si>
    <t>lp03_f</t>
  </si>
  <si>
    <t>臨時増刊ラヴァーズ</t>
  </si>
  <si>
    <t>4C2P</t>
  </si>
  <si>
    <t>ac081</t>
  </si>
  <si>
    <t>雑誌 TOTAL</t>
  </si>
  <si>
    <t>●DVD 広告</t>
  </si>
  <si>
    <t>pw085</t>
  </si>
  <si>
    <t>インフォメディア</t>
  </si>
  <si>
    <t>DVD漫画けんじ</t>
  </si>
  <si>
    <t>A5、日版PB、540円、10万部</t>
  </si>
  <si>
    <t>lp07</t>
  </si>
  <si>
    <t>五十路妻 イキまくる絶頂の瞬間!</t>
  </si>
  <si>
    <t>DVD対向4C1P</t>
  </si>
  <si>
    <t>6月11日(火)</t>
  </si>
  <si>
    <t>pw086</t>
  </si>
  <si>
    <t>pw087</t>
  </si>
  <si>
    <t>ダイアプレス</t>
  </si>
  <si>
    <t>ロシアの妖精</t>
  </si>
  <si>
    <t>DVD袋表4C</t>
  </si>
  <si>
    <t>6月26日(水)</t>
  </si>
  <si>
    <t>pw088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</si>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</sst>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1.7857142857143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25</v>
      </c>
      <c r="M6" s="79">
        <v>0</v>
      </c>
      <c r="N6" s="79">
        <v>147</v>
      </c>
      <c r="O6" s="88">
        <v>15</v>
      </c>
      <c r="P6" s="89">
        <v>0</v>
      </c>
      <c r="Q6" s="90">
        <f>O6+P6</f>
        <v>15</v>
      </c>
      <c r="R6" s="80">
        <f>IFERROR(Q6/N6,"-")</f>
        <v>0.10204081632653</v>
      </c>
      <c r="S6" s="79">
        <v>2</v>
      </c>
      <c r="T6" s="79">
        <v>5</v>
      </c>
      <c r="U6" s="80">
        <f>IFERROR(T6/(Q6),"-")</f>
        <v>0.33333333333333</v>
      </c>
      <c r="V6" s="81">
        <f>IFERROR(K6/SUM(Q6:Q10),"-")</f>
        <v>8750</v>
      </c>
      <c r="W6" s="82">
        <v>3</v>
      </c>
      <c r="X6" s="80">
        <f>IF(Q6=0,"-",W6/Q6)</f>
        <v>0.2</v>
      </c>
      <c r="Y6" s="181">
        <v>100000</v>
      </c>
      <c r="Z6" s="182">
        <f>IFERROR(Y6/Q6,"-")</f>
        <v>6666.6666666667</v>
      </c>
      <c r="AA6" s="182">
        <f>IFERROR(Y6/W6,"-")</f>
        <v>33333.333333333</v>
      </c>
      <c r="AB6" s="176">
        <f>SUM(Y6:Y10)-SUM(K6:K10)</f>
        <v>550000</v>
      </c>
      <c r="AC6" s="83">
        <f>SUM(Y6:Y10)/SUM(K6:K10)</f>
        <v>1.7857142857143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0.066666666666667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0.13333333333333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4</v>
      </c>
      <c r="BG6" s="110">
        <f>IF(Q6=0,"",IF(BF6=0,"",(BF6/Q6)))</f>
        <v>0.26666666666667</v>
      </c>
      <c r="BH6" s="109">
        <v>1</v>
      </c>
      <c r="BI6" s="111">
        <f>IFERROR(BH6/BF6,"-")</f>
        <v>0.25</v>
      </c>
      <c r="BJ6" s="112">
        <v>16000</v>
      </c>
      <c r="BK6" s="113">
        <f>IFERROR(BJ6/BF6,"-")</f>
        <v>4000</v>
      </c>
      <c r="BL6" s="114"/>
      <c r="BM6" s="114"/>
      <c r="BN6" s="114">
        <v>1</v>
      </c>
      <c r="BO6" s="116">
        <v>8</v>
      </c>
      <c r="BP6" s="117">
        <f>IF(Q6=0,"",IF(BO6=0,"",(BO6/Q6)))</f>
        <v>0.53333333333333</v>
      </c>
      <c r="BQ6" s="118">
        <v>2</v>
      </c>
      <c r="BR6" s="119">
        <f>IFERROR(BQ6/BO6,"-")</f>
        <v>0.25</v>
      </c>
      <c r="BS6" s="120">
        <v>144000</v>
      </c>
      <c r="BT6" s="121">
        <f>IFERROR(BS6/BO6,"-")</f>
        <v>18000</v>
      </c>
      <c r="BU6" s="122"/>
      <c r="BV6" s="122">
        <v>1</v>
      </c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100000</v>
      </c>
      <c r="CR6" s="138">
        <v>129000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55</v>
      </c>
      <c r="M7" s="79">
        <v>0</v>
      </c>
      <c r="N7" s="79">
        <v>135</v>
      </c>
      <c r="O7" s="88">
        <v>25</v>
      </c>
      <c r="P7" s="89">
        <v>0</v>
      </c>
      <c r="Q7" s="90">
        <f>O7+P7</f>
        <v>25</v>
      </c>
      <c r="R7" s="80">
        <f>IFERROR(Q7/N7,"-")</f>
        <v>0.18518518518519</v>
      </c>
      <c r="S7" s="79">
        <v>3</v>
      </c>
      <c r="T7" s="79">
        <v>13</v>
      </c>
      <c r="U7" s="80">
        <f>IFERROR(T7/(Q7),"-")</f>
        <v>0.52</v>
      </c>
      <c r="V7" s="81"/>
      <c r="W7" s="82">
        <v>7</v>
      </c>
      <c r="X7" s="80">
        <f>IF(Q7=0,"-",W7/Q7)</f>
        <v>0.28</v>
      </c>
      <c r="Y7" s="181">
        <v>624000</v>
      </c>
      <c r="Z7" s="182">
        <f>IFERROR(Y7/Q7,"-")</f>
        <v>24960</v>
      </c>
      <c r="AA7" s="182">
        <f>IFERROR(Y7/W7,"-")</f>
        <v>89142.857142857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4</v>
      </c>
      <c r="AO7" s="98">
        <f>IF(Q7=0,"",IF(AN7=0,"",(AN7/Q7)))</f>
        <v>0.16</v>
      </c>
      <c r="AP7" s="97">
        <v>1</v>
      </c>
      <c r="AQ7" s="99">
        <f>IFERROR(AP7/AN7,"-")</f>
        <v>0.25</v>
      </c>
      <c r="AR7" s="100">
        <v>10000</v>
      </c>
      <c r="AS7" s="101">
        <f>IFERROR(AR7/AN7,"-")</f>
        <v>2500</v>
      </c>
      <c r="AT7" s="102"/>
      <c r="AU7" s="102"/>
      <c r="AV7" s="102">
        <v>1</v>
      </c>
      <c r="AW7" s="103">
        <v>3</v>
      </c>
      <c r="AX7" s="104">
        <f>IF(Q7=0,"",IF(AW7=0,"",(AW7/Q7)))</f>
        <v>0.12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7</v>
      </c>
      <c r="BG7" s="110">
        <f>IF(Q7=0,"",IF(BF7=0,"",(BF7/Q7)))</f>
        <v>0.28</v>
      </c>
      <c r="BH7" s="109">
        <v>2</v>
      </c>
      <c r="BI7" s="111">
        <f>IFERROR(BH7/BF7,"-")</f>
        <v>0.28571428571429</v>
      </c>
      <c r="BJ7" s="112">
        <v>163000</v>
      </c>
      <c r="BK7" s="113">
        <f>IFERROR(BJ7/BF7,"-")</f>
        <v>23285.714285714</v>
      </c>
      <c r="BL7" s="114"/>
      <c r="BM7" s="114">
        <v>1</v>
      </c>
      <c r="BN7" s="114">
        <v>1</v>
      </c>
      <c r="BO7" s="116">
        <v>9</v>
      </c>
      <c r="BP7" s="117">
        <f>IF(Q7=0,"",IF(BO7=0,"",(BO7/Q7)))</f>
        <v>0.36</v>
      </c>
      <c r="BQ7" s="118">
        <v>2</v>
      </c>
      <c r="BR7" s="119">
        <f>IFERROR(BQ7/BO7,"-")</f>
        <v>0.22222222222222</v>
      </c>
      <c r="BS7" s="120">
        <v>104000</v>
      </c>
      <c r="BT7" s="121">
        <f>IFERROR(BS7/BO7,"-")</f>
        <v>11555.555555556</v>
      </c>
      <c r="BU7" s="122"/>
      <c r="BV7" s="122"/>
      <c r="BW7" s="122">
        <v>2</v>
      </c>
      <c r="BX7" s="123">
        <v>2</v>
      </c>
      <c r="BY7" s="124">
        <f>IF(Q7=0,"",IF(BX7=0,"",(BX7/Q7)))</f>
        <v>0.08</v>
      </c>
      <c r="BZ7" s="125">
        <v>2</v>
      </c>
      <c r="CA7" s="126">
        <f>IFERROR(BZ7/BX7,"-")</f>
        <v>1</v>
      </c>
      <c r="CB7" s="127">
        <v>664000</v>
      </c>
      <c r="CC7" s="128">
        <f>IFERROR(CB7/BX7,"-")</f>
        <v>332000</v>
      </c>
      <c r="CD7" s="129">
        <v>1</v>
      </c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7</v>
      </c>
      <c r="CQ7" s="138">
        <v>624000</v>
      </c>
      <c r="CR7" s="138">
        <v>661000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33</v>
      </c>
      <c r="O8" s="88">
        <v>5</v>
      </c>
      <c r="P8" s="89">
        <v>0</v>
      </c>
      <c r="Q8" s="90">
        <f>O8+P8</f>
        <v>5</v>
      </c>
      <c r="R8" s="80">
        <f>IFERROR(Q8/N8,"-")</f>
        <v>0.15151515151515</v>
      </c>
      <c r="S8" s="79">
        <v>0</v>
      </c>
      <c r="T8" s="79">
        <v>2</v>
      </c>
      <c r="U8" s="80">
        <f>IFERROR(T8/(Q8),"-")</f>
        <v>0.4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0.4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3</v>
      </c>
      <c r="M9" s="79">
        <v>0</v>
      </c>
      <c r="N9" s="79">
        <v>23</v>
      </c>
      <c r="O9" s="88">
        <v>2</v>
      </c>
      <c r="P9" s="89">
        <v>0</v>
      </c>
      <c r="Q9" s="90">
        <f>O9+P9</f>
        <v>2</v>
      </c>
      <c r="R9" s="80">
        <f>IFERROR(Q9/N9,"-")</f>
        <v>0.08695652173913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1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154</v>
      </c>
      <c r="M10" s="79">
        <v>123</v>
      </c>
      <c r="N10" s="79">
        <v>44</v>
      </c>
      <c r="O10" s="88">
        <v>33</v>
      </c>
      <c r="P10" s="89">
        <v>0</v>
      </c>
      <c r="Q10" s="90">
        <f>O10+P10</f>
        <v>33</v>
      </c>
      <c r="R10" s="80">
        <f>IFERROR(Q10/N10,"-")</f>
        <v>0.75</v>
      </c>
      <c r="S10" s="79">
        <v>4</v>
      </c>
      <c r="T10" s="79">
        <v>6</v>
      </c>
      <c r="U10" s="80">
        <f>IFERROR(T10/(Q10),"-")</f>
        <v>0.18181818181818</v>
      </c>
      <c r="V10" s="81"/>
      <c r="W10" s="82">
        <v>10</v>
      </c>
      <c r="X10" s="80">
        <f>IF(Q10=0,"-",W10/Q10)</f>
        <v>0.3030303030303</v>
      </c>
      <c r="Y10" s="181">
        <v>526000</v>
      </c>
      <c r="Z10" s="182">
        <f>IFERROR(Y10/Q10,"-")</f>
        <v>15939.393939394</v>
      </c>
      <c r="AA10" s="182">
        <f>IFERROR(Y10/W10,"-")</f>
        <v>52600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3</v>
      </c>
      <c r="AX10" s="104">
        <f>IF(Q10=0,"",IF(AW10=0,"",(AW10/Q10)))</f>
        <v>0.090909090909091</v>
      </c>
      <c r="AY10" s="103">
        <v>2</v>
      </c>
      <c r="AZ10" s="105">
        <f>IFERROR(AY10/AW10,"-")</f>
        <v>0.66666666666667</v>
      </c>
      <c r="BA10" s="106">
        <v>56000</v>
      </c>
      <c r="BB10" s="107">
        <f>IFERROR(BA10/AW10,"-")</f>
        <v>18666.666666667</v>
      </c>
      <c r="BC10" s="108">
        <v>1</v>
      </c>
      <c r="BD10" s="108"/>
      <c r="BE10" s="108">
        <v>1</v>
      </c>
      <c r="BF10" s="109">
        <v>9</v>
      </c>
      <c r="BG10" s="110">
        <f>IF(Q10=0,"",IF(BF10=0,"",(BF10/Q10)))</f>
        <v>0.27272727272727</v>
      </c>
      <c r="BH10" s="109">
        <v>2</v>
      </c>
      <c r="BI10" s="111">
        <f>IFERROR(BH10/BF10,"-")</f>
        <v>0.22222222222222</v>
      </c>
      <c r="BJ10" s="112">
        <v>130000</v>
      </c>
      <c r="BK10" s="113">
        <f>IFERROR(BJ10/BF10,"-")</f>
        <v>14444.444444444</v>
      </c>
      <c r="BL10" s="114"/>
      <c r="BM10" s="114"/>
      <c r="BN10" s="114">
        <v>2</v>
      </c>
      <c r="BO10" s="116">
        <v>16</v>
      </c>
      <c r="BP10" s="117">
        <f>IF(Q10=0,"",IF(BO10=0,"",(BO10/Q10)))</f>
        <v>0.48484848484848</v>
      </c>
      <c r="BQ10" s="118">
        <v>6</v>
      </c>
      <c r="BR10" s="119">
        <f>IFERROR(BQ10/BO10,"-")</f>
        <v>0.375</v>
      </c>
      <c r="BS10" s="120">
        <v>425000</v>
      </c>
      <c r="BT10" s="121">
        <f>IFERROR(BS10/BO10,"-")</f>
        <v>26562.5</v>
      </c>
      <c r="BU10" s="122">
        <v>2</v>
      </c>
      <c r="BV10" s="122"/>
      <c r="BW10" s="122">
        <v>4</v>
      </c>
      <c r="BX10" s="123">
        <v>5</v>
      </c>
      <c r="BY10" s="124">
        <f>IF(Q10=0,"",IF(BX10=0,"",(BX10/Q10)))</f>
        <v>0.15151515151515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10</v>
      </c>
      <c r="CQ10" s="138">
        <v>526000</v>
      </c>
      <c r="CR10" s="138">
        <v>265000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0.50833333333333</v>
      </c>
      <c r="B11" s="184" t="s">
        <v>75</v>
      </c>
      <c r="C11" s="184" t="s">
        <v>58</v>
      </c>
      <c r="D11" s="184"/>
      <c r="E11" s="184" t="s">
        <v>76</v>
      </c>
      <c r="F11" s="184" t="s">
        <v>60</v>
      </c>
      <c r="G11" s="184" t="s">
        <v>61</v>
      </c>
      <c r="H11" s="87" t="s">
        <v>77</v>
      </c>
      <c r="I11" s="87" t="s">
        <v>63</v>
      </c>
      <c r="J11" s="186" t="s">
        <v>78</v>
      </c>
      <c r="K11" s="176">
        <v>600000</v>
      </c>
      <c r="L11" s="79">
        <v>61</v>
      </c>
      <c r="M11" s="79">
        <v>0</v>
      </c>
      <c r="N11" s="79">
        <v>176</v>
      </c>
      <c r="O11" s="88">
        <v>25</v>
      </c>
      <c r="P11" s="89">
        <v>0</v>
      </c>
      <c r="Q11" s="90">
        <f>O11+P11</f>
        <v>25</v>
      </c>
      <c r="R11" s="80">
        <f>IFERROR(Q11/N11,"-")</f>
        <v>0.14204545454545</v>
      </c>
      <c r="S11" s="79">
        <v>1</v>
      </c>
      <c r="T11" s="79">
        <v>7</v>
      </c>
      <c r="U11" s="80">
        <f>IFERROR(T11/(Q11),"-")</f>
        <v>0.28</v>
      </c>
      <c r="V11" s="81">
        <f>IFERROR(K11/SUM(Q11:Q12),"-")</f>
        <v>15789.473684211</v>
      </c>
      <c r="W11" s="82">
        <v>2</v>
      </c>
      <c r="X11" s="80">
        <f>IF(Q11=0,"-",W11/Q11)</f>
        <v>0.08</v>
      </c>
      <c r="Y11" s="181">
        <v>61000</v>
      </c>
      <c r="Z11" s="182">
        <f>IFERROR(Y11/Q11,"-")</f>
        <v>2440</v>
      </c>
      <c r="AA11" s="182">
        <f>IFERROR(Y11/W11,"-")</f>
        <v>30500</v>
      </c>
      <c r="AB11" s="176">
        <f>SUM(Y11:Y12)-SUM(K11:K12)</f>
        <v>-295000</v>
      </c>
      <c r="AC11" s="83">
        <f>SUM(Y11:Y12)/SUM(K11:K12)</f>
        <v>0.50833333333333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6</v>
      </c>
      <c r="AO11" s="98">
        <f>IF(Q11=0,"",IF(AN11=0,"",(AN11/Q11)))</f>
        <v>0.24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8</v>
      </c>
      <c r="BG11" s="110">
        <f>IF(Q11=0,"",IF(BF11=0,"",(BF11/Q11)))</f>
        <v>0.32</v>
      </c>
      <c r="BH11" s="109">
        <v>1</v>
      </c>
      <c r="BI11" s="111">
        <f>IFERROR(BH11/BF11,"-")</f>
        <v>0.125</v>
      </c>
      <c r="BJ11" s="112">
        <v>1000</v>
      </c>
      <c r="BK11" s="113">
        <f>IFERROR(BJ11/BF11,"-")</f>
        <v>125</v>
      </c>
      <c r="BL11" s="114">
        <v>1</v>
      </c>
      <c r="BM11" s="114"/>
      <c r="BN11" s="114"/>
      <c r="BO11" s="116">
        <v>10</v>
      </c>
      <c r="BP11" s="117">
        <f>IF(Q11=0,"",IF(BO11=0,"",(BO11/Q11)))</f>
        <v>0.4</v>
      </c>
      <c r="BQ11" s="118">
        <v>1</v>
      </c>
      <c r="BR11" s="119">
        <f>IFERROR(BQ11/BO11,"-")</f>
        <v>0.1</v>
      </c>
      <c r="BS11" s="120">
        <v>60000</v>
      </c>
      <c r="BT11" s="121">
        <f>IFERROR(BS11/BO11,"-")</f>
        <v>6000</v>
      </c>
      <c r="BU11" s="122"/>
      <c r="BV11" s="122"/>
      <c r="BW11" s="122">
        <v>1</v>
      </c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0.04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61000</v>
      </c>
      <c r="CR11" s="138">
        <v>60000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79</v>
      </c>
      <c r="C12" s="184" t="s">
        <v>58</v>
      </c>
      <c r="D12" s="184"/>
      <c r="E12" s="184" t="s">
        <v>76</v>
      </c>
      <c r="F12" s="184" t="s">
        <v>60</v>
      </c>
      <c r="G12" s="184" t="s">
        <v>73</v>
      </c>
      <c r="H12" s="87"/>
      <c r="I12" s="87"/>
      <c r="J12" s="87"/>
      <c r="K12" s="176"/>
      <c r="L12" s="79">
        <v>64</v>
      </c>
      <c r="M12" s="79">
        <v>46</v>
      </c>
      <c r="N12" s="79">
        <v>2</v>
      </c>
      <c r="O12" s="88">
        <v>13</v>
      </c>
      <c r="P12" s="89">
        <v>0</v>
      </c>
      <c r="Q12" s="90">
        <f>O12+P12</f>
        <v>13</v>
      </c>
      <c r="R12" s="80">
        <f>IFERROR(Q12/N12,"-")</f>
        <v>6.5</v>
      </c>
      <c r="S12" s="79">
        <v>1</v>
      </c>
      <c r="T12" s="79">
        <v>6</v>
      </c>
      <c r="U12" s="80">
        <f>IFERROR(T12/(Q12),"-")</f>
        <v>0.46153846153846</v>
      </c>
      <c r="V12" s="81"/>
      <c r="W12" s="82">
        <v>3</v>
      </c>
      <c r="X12" s="80">
        <f>IF(Q12=0,"-",W12/Q12)</f>
        <v>0.23076923076923</v>
      </c>
      <c r="Y12" s="181">
        <v>244000</v>
      </c>
      <c r="Z12" s="182">
        <f>IFERROR(Y12/Q12,"-")</f>
        <v>18769.230769231</v>
      </c>
      <c r="AA12" s="182">
        <f>IFERROR(Y12/W12,"-")</f>
        <v>81333.333333333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0.076923076923077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6</v>
      </c>
      <c r="BP12" s="117">
        <f>IF(Q12=0,"",IF(BO12=0,"",(BO12/Q12)))</f>
        <v>0.46153846153846</v>
      </c>
      <c r="BQ12" s="118">
        <v>1</v>
      </c>
      <c r="BR12" s="119">
        <f>IFERROR(BQ12/BO12,"-")</f>
        <v>0.16666666666667</v>
      </c>
      <c r="BS12" s="120">
        <v>5000</v>
      </c>
      <c r="BT12" s="121">
        <f>IFERROR(BS12/BO12,"-")</f>
        <v>833.33333333333</v>
      </c>
      <c r="BU12" s="122">
        <v>1</v>
      </c>
      <c r="BV12" s="122"/>
      <c r="BW12" s="122"/>
      <c r="BX12" s="123">
        <v>2</v>
      </c>
      <c r="BY12" s="124">
        <f>IF(Q12=0,"",IF(BX12=0,"",(BX12/Q12)))</f>
        <v>0.15384615384615</v>
      </c>
      <c r="BZ12" s="125">
        <v>1</v>
      </c>
      <c r="CA12" s="126">
        <f>IFERROR(BZ12/BX12,"-")</f>
        <v>0.5</v>
      </c>
      <c r="CB12" s="127">
        <v>186000</v>
      </c>
      <c r="CC12" s="128">
        <f>IFERROR(CB12/BX12,"-")</f>
        <v>93000</v>
      </c>
      <c r="CD12" s="129"/>
      <c r="CE12" s="129"/>
      <c r="CF12" s="129">
        <v>1</v>
      </c>
      <c r="CG12" s="130">
        <v>4</v>
      </c>
      <c r="CH12" s="131">
        <f>IF(Q12=0,"",IF(CG12=0,"",(CG12/Q12)))</f>
        <v>0.30769230769231</v>
      </c>
      <c r="CI12" s="132">
        <v>1</v>
      </c>
      <c r="CJ12" s="133">
        <f>IFERROR(CI12/CG12,"-")</f>
        <v>0.25</v>
      </c>
      <c r="CK12" s="134">
        <v>95000</v>
      </c>
      <c r="CL12" s="135">
        <f>IFERROR(CK12/CG12,"-")</f>
        <v>23750</v>
      </c>
      <c r="CM12" s="136"/>
      <c r="CN12" s="136"/>
      <c r="CO12" s="136">
        <v>1</v>
      </c>
      <c r="CP12" s="137">
        <v>3</v>
      </c>
      <c r="CQ12" s="138">
        <v>244000</v>
      </c>
      <c r="CR12" s="138">
        <v>186000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>
        <f>AC13</f>
        <v>2.3128</v>
      </c>
      <c r="B13" s="184" t="s">
        <v>80</v>
      </c>
      <c r="C13" s="184" t="s">
        <v>58</v>
      </c>
      <c r="D13" s="184"/>
      <c r="E13" s="184" t="s">
        <v>81</v>
      </c>
      <c r="F13" s="184" t="s">
        <v>82</v>
      </c>
      <c r="G13" s="184" t="s">
        <v>61</v>
      </c>
      <c r="H13" s="87" t="s">
        <v>83</v>
      </c>
      <c r="I13" s="87" t="s">
        <v>84</v>
      </c>
      <c r="J13" s="87" t="s">
        <v>85</v>
      </c>
      <c r="K13" s="176">
        <v>500000</v>
      </c>
      <c r="L13" s="79">
        <v>2</v>
      </c>
      <c r="M13" s="79">
        <v>0</v>
      </c>
      <c r="N13" s="79">
        <v>18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>
        <f>IFERROR(K13/SUM(Q13:Q20),"-")</f>
        <v>11111.111111111</v>
      </c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>
        <f>SUM(Y13:Y20)-SUM(K13:K20)</f>
        <v>656400</v>
      </c>
      <c r="AC13" s="83">
        <f>SUM(Y13:Y20)/SUM(K13:K20)</f>
        <v>2.3128</v>
      </c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86</v>
      </c>
      <c r="C14" s="184" t="s">
        <v>58</v>
      </c>
      <c r="D14" s="184"/>
      <c r="E14" s="184" t="s">
        <v>81</v>
      </c>
      <c r="F14" s="184" t="s">
        <v>87</v>
      </c>
      <c r="G14" s="184" t="s">
        <v>61</v>
      </c>
      <c r="H14" s="87"/>
      <c r="I14" s="87" t="s">
        <v>84</v>
      </c>
      <c r="J14" s="87" t="s">
        <v>88</v>
      </c>
      <c r="K14" s="176"/>
      <c r="L14" s="79">
        <v>26</v>
      </c>
      <c r="M14" s="79">
        <v>0</v>
      </c>
      <c r="N14" s="79">
        <v>89</v>
      </c>
      <c r="O14" s="88">
        <v>8</v>
      </c>
      <c r="P14" s="89">
        <v>0</v>
      </c>
      <c r="Q14" s="90">
        <f>O14+P14</f>
        <v>8</v>
      </c>
      <c r="R14" s="80">
        <f>IFERROR(Q14/N14,"-")</f>
        <v>0.089887640449438</v>
      </c>
      <c r="S14" s="79">
        <v>0</v>
      </c>
      <c r="T14" s="79">
        <v>3</v>
      </c>
      <c r="U14" s="80">
        <f>IFERROR(T14/(Q14),"-")</f>
        <v>0.375</v>
      </c>
      <c r="V14" s="81"/>
      <c r="W14" s="82">
        <v>1</v>
      </c>
      <c r="X14" s="80">
        <f>IF(Q14=0,"-",W14/Q14)</f>
        <v>0.125</v>
      </c>
      <c r="Y14" s="181">
        <v>5000</v>
      </c>
      <c r="Z14" s="182">
        <f>IFERROR(Y14/Q14,"-")</f>
        <v>625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5</v>
      </c>
      <c r="BP14" s="117">
        <f>IF(Q14=0,"",IF(BO14=0,"",(BO14/Q14)))</f>
        <v>0.625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3</v>
      </c>
      <c r="BY14" s="124">
        <f>IF(Q14=0,"",IF(BX14=0,"",(BX14/Q14)))</f>
        <v>0.375</v>
      </c>
      <c r="BZ14" s="125">
        <v>1</v>
      </c>
      <c r="CA14" s="126">
        <f>IFERROR(BZ14/BX14,"-")</f>
        <v>0.33333333333333</v>
      </c>
      <c r="CB14" s="127">
        <v>5000</v>
      </c>
      <c r="CC14" s="128">
        <f>IFERROR(CB14/BX14,"-")</f>
        <v>1666.6666666667</v>
      </c>
      <c r="CD14" s="129">
        <v>1</v>
      </c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81</v>
      </c>
      <c r="F15" s="184" t="s">
        <v>90</v>
      </c>
      <c r="G15" s="184" t="s">
        <v>61</v>
      </c>
      <c r="H15" s="87"/>
      <c r="I15" s="87" t="s">
        <v>84</v>
      </c>
      <c r="J15" s="87" t="s">
        <v>91</v>
      </c>
      <c r="K15" s="176"/>
      <c r="L15" s="79">
        <v>1</v>
      </c>
      <c r="M15" s="79">
        <v>0</v>
      </c>
      <c r="N15" s="79">
        <v>9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92</v>
      </c>
      <c r="C16" s="184" t="s">
        <v>58</v>
      </c>
      <c r="D16" s="184"/>
      <c r="E16" s="184" t="s">
        <v>72</v>
      </c>
      <c r="F16" s="184" t="s">
        <v>72</v>
      </c>
      <c r="G16" s="184" t="s">
        <v>73</v>
      </c>
      <c r="H16" s="87"/>
      <c r="I16" s="87"/>
      <c r="J16" s="87"/>
      <c r="K16" s="176"/>
      <c r="L16" s="79">
        <v>149</v>
      </c>
      <c r="M16" s="79">
        <v>80</v>
      </c>
      <c r="N16" s="79">
        <v>34</v>
      </c>
      <c r="O16" s="88">
        <v>18</v>
      </c>
      <c r="P16" s="89">
        <v>0</v>
      </c>
      <c r="Q16" s="90">
        <f>O16+P16</f>
        <v>18</v>
      </c>
      <c r="R16" s="80">
        <f>IFERROR(Q16/N16,"-")</f>
        <v>0.52941176470588</v>
      </c>
      <c r="S16" s="79">
        <v>6</v>
      </c>
      <c r="T16" s="79">
        <v>6</v>
      </c>
      <c r="U16" s="80">
        <f>IFERROR(T16/(Q16),"-")</f>
        <v>0.33333333333333</v>
      </c>
      <c r="V16" s="81"/>
      <c r="W16" s="82">
        <v>7</v>
      </c>
      <c r="X16" s="80">
        <f>IF(Q16=0,"-",W16/Q16)</f>
        <v>0.38888888888889</v>
      </c>
      <c r="Y16" s="181">
        <v>470000</v>
      </c>
      <c r="Z16" s="182">
        <f>IFERROR(Y16/Q16,"-")</f>
        <v>26111.111111111</v>
      </c>
      <c r="AA16" s="182">
        <f>IFERROR(Y16/W16,"-")</f>
        <v>67142.857142857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3</v>
      </c>
      <c r="BG16" s="110">
        <f>IF(Q16=0,"",IF(BF16=0,"",(BF16/Q16)))</f>
        <v>0.16666666666667</v>
      </c>
      <c r="BH16" s="109">
        <v>1</v>
      </c>
      <c r="BI16" s="111">
        <f>IFERROR(BH16/BF16,"-")</f>
        <v>0.33333333333333</v>
      </c>
      <c r="BJ16" s="112">
        <v>60000</v>
      </c>
      <c r="BK16" s="113">
        <f>IFERROR(BJ16/BF16,"-")</f>
        <v>20000</v>
      </c>
      <c r="BL16" s="114"/>
      <c r="BM16" s="114"/>
      <c r="BN16" s="114">
        <v>1</v>
      </c>
      <c r="BO16" s="116">
        <v>1</v>
      </c>
      <c r="BP16" s="117">
        <f>IF(Q16=0,"",IF(BO16=0,"",(BO16/Q16)))</f>
        <v>0.055555555555556</v>
      </c>
      <c r="BQ16" s="118">
        <v>1</v>
      </c>
      <c r="BR16" s="119">
        <f>IFERROR(BQ16/BO16,"-")</f>
        <v>1</v>
      </c>
      <c r="BS16" s="120">
        <v>16000</v>
      </c>
      <c r="BT16" s="121">
        <f>IFERROR(BS16/BO16,"-")</f>
        <v>16000</v>
      </c>
      <c r="BU16" s="122"/>
      <c r="BV16" s="122"/>
      <c r="BW16" s="122">
        <v>1</v>
      </c>
      <c r="BX16" s="123">
        <v>11</v>
      </c>
      <c r="BY16" s="124">
        <f>IF(Q16=0,"",IF(BX16=0,"",(BX16/Q16)))</f>
        <v>0.61111111111111</v>
      </c>
      <c r="BZ16" s="125">
        <v>3</v>
      </c>
      <c r="CA16" s="126">
        <f>IFERROR(BZ16/BX16,"-")</f>
        <v>0.27272727272727</v>
      </c>
      <c r="CB16" s="127">
        <v>434000</v>
      </c>
      <c r="CC16" s="128">
        <f>IFERROR(CB16/BX16,"-")</f>
        <v>39454.545454545</v>
      </c>
      <c r="CD16" s="129"/>
      <c r="CE16" s="129"/>
      <c r="CF16" s="129">
        <v>3</v>
      </c>
      <c r="CG16" s="130">
        <v>3</v>
      </c>
      <c r="CH16" s="131">
        <f>IF(Q16=0,"",IF(CG16=0,"",(CG16/Q16)))</f>
        <v>0.16666666666667</v>
      </c>
      <c r="CI16" s="132">
        <v>2</v>
      </c>
      <c r="CJ16" s="133">
        <f>IFERROR(CI16/CG16,"-")</f>
        <v>0.66666666666667</v>
      </c>
      <c r="CK16" s="134">
        <v>8000</v>
      </c>
      <c r="CL16" s="135">
        <f>IFERROR(CK16/CG16,"-")</f>
        <v>2666.6666666667</v>
      </c>
      <c r="CM16" s="136">
        <v>2</v>
      </c>
      <c r="CN16" s="136"/>
      <c r="CO16" s="136"/>
      <c r="CP16" s="137">
        <v>7</v>
      </c>
      <c r="CQ16" s="138">
        <v>470000</v>
      </c>
      <c r="CR16" s="138">
        <v>218000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81</v>
      </c>
      <c r="F17" s="184" t="s">
        <v>82</v>
      </c>
      <c r="G17" s="184" t="s">
        <v>61</v>
      </c>
      <c r="H17" s="87" t="s">
        <v>94</v>
      </c>
      <c r="I17" s="87" t="s">
        <v>84</v>
      </c>
      <c r="J17" s="87" t="s">
        <v>85</v>
      </c>
      <c r="K17" s="176"/>
      <c r="L17" s="79">
        <v>10</v>
      </c>
      <c r="M17" s="79">
        <v>0</v>
      </c>
      <c r="N17" s="79">
        <v>19</v>
      </c>
      <c r="O17" s="88">
        <v>4</v>
      </c>
      <c r="P17" s="89">
        <v>0</v>
      </c>
      <c r="Q17" s="90">
        <f>O17+P17</f>
        <v>4</v>
      </c>
      <c r="R17" s="80">
        <f>IFERROR(Q17/N17,"-")</f>
        <v>0.21052631578947</v>
      </c>
      <c r="S17" s="79">
        <v>0</v>
      </c>
      <c r="T17" s="79">
        <v>1</v>
      </c>
      <c r="U17" s="80">
        <f>IFERROR(T17/(Q17),"-")</f>
        <v>0.25</v>
      </c>
      <c r="V17" s="81"/>
      <c r="W17" s="82">
        <v>2</v>
      </c>
      <c r="X17" s="80">
        <f>IF(Q17=0,"-",W17/Q17)</f>
        <v>0.5</v>
      </c>
      <c r="Y17" s="181">
        <v>19000</v>
      </c>
      <c r="Z17" s="182">
        <f>IFERROR(Y17/Q17,"-")</f>
        <v>4750</v>
      </c>
      <c r="AA17" s="182">
        <f>IFERROR(Y17/W17,"-")</f>
        <v>9500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0.25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0.5</v>
      </c>
      <c r="BQ17" s="118">
        <v>1</v>
      </c>
      <c r="BR17" s="119">
        <f>IFERROR(BQ17/BO17,"-")</f>
        <v>0.5</v>
      </c>
      <c r="BS17" s="120">
        <v>9000</v>
      </c>
      <c r="BT17" s="121">
        <f>IFERROR(BS17/BO17,"-")</f>
        <v>4500</v>
      </c>
      <c r="BU17" s="122"/>
      <c r="BV17" s="122"/>
      <c r="BW17" s="122">
        <v>1</v>
      </c>
      <c r="BX17" s="123">
        <v>1</v>
      </c>
      <c r="BY17" s="124">
        <f>IF(Q17=0,"",IF(BX17=0,"",(BX17/Q17)))</f>
        <v>0.25</v>
      </c>
      <c r="BZ17" s="125">
        <v>1</v>
      </c>
      <c r="CA17" s="126">
        <f>IFERROR(BZ17/BX17,"-")</f>
        <v>1</v>
      </c>
      <c r="CB17" s="127">
        <v>10000</v>
      </c>
      <c r="CC17" s="128">
        <f>IFERROR(CB17/BX17,"-")</f>
        <v>10000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19000</v>
      </c>
      <c r="CR17" s="138">
        <v>10000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81</v>
      </c>
      <c r="F18" s="184" t="s">
        <v>87</v>
      </c>
      <c r="G18" s="184" t="s">
        <v>61</v>
      </c>
      <c r="H18" s="87"/>
      <c r="I18" s="87" t="s">
        <v>84</v>
      </c>
      <c r="J18" s="87" t="s">
        <v>88</v>
      </c>
      <c r="K18" s="176"/>
      <c r="L18" s="79">
        <v>9</v>
      </c>
      <c r="M18" s="79">
        <v>0</v>
      </c>
      <c r="N18" s="79">
        <v>64</v>
      </c>
      <c r="O18" s="88">
        <v>3</v>
      </c>
      <c r="P18" s="89">
        <v>0</v>
      </c>
      <c r="Q18" s="90">
        <f>O18+P18</f>
        <v>3</v>
      </c>
      <c r="R18" s="80">
        <f>IFERROR(Q18/N18,"-")</f>
        <v>0.046875</v>
      </c>
      <c r="S18" s="79">
        <v>1</v>
      </c>
      <c r="T18" s="79">
        <v>0</v>
      </c>
      <c r="U18" s="80">
        <f>IFERROR(T18/(Q18),"-")</f>
        <v>0</v>
      </c>
      <c r="V18" s="81"/>
      <c r="W18" s="82">
        <v>2</v>
      </c>
      <c r="X18" s="80">
        <f>IF(Q18=0,"-",W18/Q18)</f>
        <v>0.66666666666667</v>
      </c>
      <c r="Y18" s="181">
        <v>19400</v>
      </c>
      <c r="Z18" s="182">
        <f>IFERROR(Y18/Q18,"-")</f>
        <v>6466.6666666667</v>
      </c>
      <c r="AA18" s="182">
        <f>IFERROR(Y18/W18,"-")</f>
        <v>9700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0.33333333333333</v>
      </c>
      <c r="BH18" s="109">
        <v>1</v>
      </c>
      <c r="BI18" s="111">
        <f>IFERROR(BH18/BF18,"-")</f>
        <v>1</v>
      </c>
      <c r="BJ18" s="112">
        <v>26400</v>
      </c>
      <c r="BK18" s="113">
        <f>IFERROR(BJ18/BF18,"-")</f>
        <v>26400</v>
      </c>
      <c r="BL18" s="114"/>
      <c r="BM18" s="114"/>
      <c r="BN18" s="114">
        <v>1</v>
      </c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2</v>
      </c>
      <c r="BY18" s="124">
        <f>IF(Q18=0,"",IF(BX18=0,"",(BX18/Q18)))</f>
        <v>0.66666666666667</v>
      </c>
      <c r="BZ18" s="125">
        <v>1</v>
      </c>
      <c r="CA18" s="126">
        <f>IFERROR(BZ18/BX18,"-")</f>
        <v>0.5</v>
      </c>
      <c r="CB18" s="127">
        <v>3000</v>
      </c>
      <c r="CC18" s="128">
        <f>IFERROR(CB18/BX18,"-")</f>
        <v>1500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19400</v>
      </c>
      <c r="CR18" s="138">
        <v>26400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81</v>
      </c>
      <c r="F19" s="184" t="s">
        <v>90</v>
      </c>
      <c r="G19" s="184" t="s">
        <v>61</v>
      </c>
      <c r="H19" s="87"/>
      <c r="I19" s="87" t="s">
        <v>84</v>
      </c>
      <c r="J19" s="87" t="s">
        <v>91</v>
      </c>
      <c r="K19" s="176"/>
      <c r="L19" s="79">
        <v>0</v>
      </c>
      <c r="M19" s="79">
        <v>0</v>
      </c>
      <c r="N19" s="79">
        <v>2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97</v>
      </c>
      <c r="C20" s="184" t="s">
        <v>58</v>
      </c>
      <c r="D20" s="184"/>
      <c r="E20" s="184" t="s">
        <v>72</v>
      </c>
      <c r="F20" s="184" t="s">
        <v>72</v>
      </c>
      <c r="G20" s="184" t="s">
        <v>73</v>
      </c>
      <c r="H20" s="87"/>
      <c r="I20" s="87"/>
      <c r="J20" s="87"/>
      <c r="K20" s="176"/>
      <c r="L20" s="79">
        <v>129</v>
      </c>
      <c r="M20" s="79">
        <v>60</v>
      </c>
      <c r="N20" s="79">
        <v>8</v>
      </c>
      <c r="O20" s="88">
        <v>12</v>
      </c>
      <c r="P20" s="89">
        <v>0</v>
      </c>
      <c r="Q20" s="90">
        <f>O20+P20</f>
        <v>12</v>
      </c>
      <c r="R20" s="80">
        <f>IFERROR(Q20/N20,"-")</f>
        <v>1.5</v>
      </c>
      <c r="S20" s="79">
        <v>2</v>
      </c>
      <c r="T20" s="79">
        <v>0</v>
      </c>
      <c r="U20" s="80">
        <f>IFERROR(T20/(Q20),"-")</f>
        <v>0</v>
      </c>
      <c r="V20" s="81"/>
      <c r="W20" s="82">
        <v>2</v>
      </c>
      <c r="X20" s="80">
        <f>IF(Q20=0,"-",W20/Q20)</f>
        <v>0.16666666666667</v>
      </c>
      <c r="Y20" s="181">
        <v>643000</v>
      </c>
      <c r="Z20" s="182">
        <f>IFERROR(Y20/Q20,"-")</f>
        <v>53583.333333333</v>
      </c>
      <c r="AA20" s="182">
        <f>IFERROR(Y20/W20,"-")</f>
        <v>321500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5</v>
      </c>
      <c r="BP20" s="117">
        <f>IF(Q20=0,"",IF(BO20=0,"",(BO20/Q20)))</f>
        <v>0.41666666666667</v>
      </c>
      <c r="BQ20" s="118">
        <v>1</v>
      </c>
      <c r="BR20" s="119">
        <f>IFERROR(BQ20/BO20,"-")</f>
        <v>0.2</v>
      </c>
      <c r="BS20" s="120">
        <v>10000</v>
      </c>
      <c r="BT20" s="121">
        <f>IFERROR(BS20/BO20,"-")</f>
        <v>2000</v>
      </c>
      <c r="BU20" s="122"/>
      <c r="BV20" s="122"/>
      <c r="BW20" s="122">
        <v>1</v>
      </c>
      <c r="BX20" s="123">
        <v>2</v>
      </c>
      <c r="BY20" s="124">
        <f>IF(Q20=0,"",IF(BX20=0,"",(BX20/Q20)))</f>
        <v>0.16666666666667</v>
      </c>
      <c r="BZ20" s="125">
        <v>1</v>
      </c>
      <c r="CA20" s="126">
        <f>IFERROR(BZ20/BX20,"-")</f>
        <v>0.5</v>
      </c>
      <c r="CB20" s="127">
        <v>795000</v>
      </c>
      <c r="CC20" s="128">
        <f>IFERROR(CB20/BX20,"-")</f>
        <v>397500</v>
      </c>
      <c r="CD20" s="129"/>
      <c r="CE20" s="129"/>
      <c r="CF20" s="129">
        <v>1</v>
      </c>
      <c r="CG20" s="130">
        <v>2</v>
      </c>
      <c r="CH20" s="131">
        <f>IF(Q20=0,"",IF(CG20=0,"",(CG20/Q20)))</f>
        <v>0.16666666666667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2</v>
      </c>
      <c r="CQ20" s="138">
        <v>643000</v>
      </c>
      <c r="CR20" s="138">
        <v>795000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>
        <f>AC21</f>
        <v>0.7125</v>
      </c>
      <c r="B21" s="184" t="s">
        <v>98</v>
      </c>
      <c r="C21" s="184" t="s">
        <v>58</v>
      </c>
      <c r="D21" s="184"/>
      <c r="E21" s="184" t="s">
        <v>81</v>
      </c>
      <c r="F21" s="184" t="s">
        <v>82</v>
      </c>
      <c r="G21" s="184" t="s">
        <v>61</v>
      </c>
      <c r="H21" s="87" t="s">
        <v>62</v>
      </c>
      <c r="I21" s="87" t="s">
        <v>99</v>
      </c>
      <c r="J21" s="87" t="s">
        <v>100</v>
      </c>
      <c r="K21" s="176">
        <v>400000</v>
      </c>
      <c r="L21" s="79">
        <v>8</v>
      </c>
      <c r="M21" s="79">
        <v>0</v>
      </c>
      <c r="N21" s="79">
        <v>56</v>
      </c>
      <c r="O21" s="88">
        <v>3</v>
      </c>
      <c r="P21" s="89">
        <v>0</v>
      </c>
      <c r="Q21" s="90">
        <f>O21+P21</f>
        <v>3</v>
      </c>
      <c r="R21" s="80">
        <f>IFERROR(Q21/N21,"-")</f>
        <v>0.053571428571429</v>
      </c>
      <c r="S21" s="79">
        <v>0</v>
      </c>
      <c r="T21" s="79">
        <v>2</v>
      </c>
      <c r="U21" s="80">
        <f>IFERROR(T21/(Q21),"-")</f>
        <v>0.66666666666667</v>
      </c>
      <c r="V21" s="81">
        <f>IFERROR(K21/SUM(Q21:Q25),"-")</f>
        <v>11111.111111111</v>
      </c>
      <c r="W21" s="82">
        <v>1</v>
      </c>
      <c r="X21" s="80">
        <f>IF(Q21=0,"-",W21/Q21)</f>
        <v>0.33333333333333</v>
      </c>
      <c r="Y21" s="181">
        <v>6000</v>
      </c>
      <c r="Z21" s="182">
        <f>IFERROR(Y21/Q21,"-")</f>
        <v>2000</v>
      </c>
      <c r="AA21" s="182">
        <f>IFERROR(Y21/W21,"-")</f>
        <v>6000</v>
      </c>
      <c r="AB21" s="176">
        <f>SUM(Y21:Y25)-SUM(K21:K25)</f>
        <v>-115000</v>
      </c>
      <c r="AC21" s="83">
        <f>SUM(Y21:Y25)/SUM(K21:K25)</f>
        <v>0.7125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3</v>
      </c>
      <c r="BG21" s="110">
        <f>IF(Q21=0,"",IF(BF21=0,"",(BF21/Q21)))</f>
        <v>1</v>
      </c>
      <c r="BH21" s="109">
        <v>1</v>
      </c>
      <c r="BI21" s="111">
        <f>IFERROR(BH21/BF21,"-")</f>
        <v>0.33333333333333</v>
      </c>
      <c r="BJ21" s="112">
        <v>6000</v>
      </c>
      <c r="BK21" s="113">
        <f>IFERROR(BJ21/BF21,"-")</f>
        <v>2000</v>
      </c>
      <c r="BL21" s="114"/>
      <c r="BM21" s="114">
        <v>1</v>
      </c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6000</v>
      </c>
      <c r="CR21" s="138">
        <v>6000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101</v>
      </c>
      <c r="C22" s="184" t="s">
        <v>58</v>
      </c>
      <c r="D22" s="184"/>
      <c r="E22" s="184" t="s">
        <v>81</v>
      </c>
      <c r="F22" s="184" t="s">
        <v>102</v>
      </c>
      <c r="G22" s="184" t="s">
        <v>61</v>
      </c>
      <c r="H22" s="87"/>
      <c r="I22" s="87" t="s">
        <v>99</v>
      </c>
      <c r="J22" s="87"/>
      <c r="K22" s="176"/>
      <c r="L22" s="79">
        <v>10</v>
      </c>
      <c r="M22" s="79">
        <v>0</v>
      </c>
      <c r="N22" s="79">
        <v>51</v>
      </c>
      <c r="O22" s="88">
        <v>1</v>
      </c>
      <c r="P22" s="89">
        <v>0</v>
      </c>
      <c r="Q22" s="90">
        <f>O22+P22</f>
        <v>1</v>
      </c>
      <c r="R22" s="80">
        <f>IFERROR(Q22/N22,"-")</f>
        <v>0.019607843137255</v>
      </c>
      <c r="S22" s="79">
        <v>0</v>
      </c>
      <c r="T22" s="79">
        <v>0</v>
      </c>
      <c r="U22" s="80">
        <f>IFERROR(T22/(Q22),"-")</f>
        <v>0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103</v>
      </c>
      <c r="C23" s="184" t="s">
        <v>58</v>
      </c>
      <c r="D23" s="184"/>
      <c r="E23" s="184" t="s">
        <v>81</v>
      </c>
      <c r="F23" s="184" t="s">
        <v>87</v>
      </c>
      <c r="G23" s="184" t="s">
        <v>61</v>
      </c>
      <c r="H23" s="87"/>
      <c r="I23" s="87" t="s">
        <v>99</v>
      </c>
      <c r="J23" s="87"/>
      <c r="K23" s="176"/>
      <c r="L23" s="79">
        <v>8</v>
      </c>
      <c r="M23" s="79">
        <v>0</v>
      </c>
      <c r="N23" s="79">
        <v>51</v>
      </c>
      <c r="O23" s="88">
        <v>4</v>
      </c>
      <c r="P23" s="89">
        <v>0</v>
      </c>
      <c r="Q23" s="90">
        <f>O23+P23</f>
        <v>4</v>
      </c>
      <c r="R23" s="80">
        <f>IFERROR(Q23/N23,"-")</f>
        <v>0.07843137254902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4</v>
      </c>
      <c r="BP23" s="117">
        <f>IF(Q23=0,"",IF(BO23=0,"",(BO23/Q23)))</f>
        <v>1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104</v>
      </c>
      <c r="C24" s="184" t="s">
        <v>58</v>
      </c>
      <c r="D24" s="184"/>
      <c r="E24" s="184" t="s">
        <v>81</v>
      </c>
      <c r="F24" s="184" t="s">
        <v>105</v>
      </c>
      <c r="G24" s="184" t="s">
        <v>61</v>
      </c>
      <c r="H24" s="87"/>
      <c r="I24" s="87" t="s">
        <v>99</v>
      </c>
      <c r="J24" s="87"/>
      <c r="K24" s="176"/>
      <c r="L24" s="79">
        <v>22</v>
      </c>
      <c r="M24" s="79">
        <v>0</v>
      </c>
      <c r="N24" s="79">
        <v>73</v>
      </c>
      <c r="O24" s="88">
        <v>9</v>
      </c>
      <c r="P24" s="89">
        <v>0</v>
      </c>
      <c r="Q24" s="90">
        <f>O24+P24</f>
        <v>9</v>
      </c>
      <c r="R24" s="80">
        <f>IFERROR(Q24/N24,"-")</f>
        <v>0.12328767123288</v>
      </c>
      <c r="S24" s="79">
        <v>0</v>
      </c>
      <c r="T24" s="79">
        <v>2</v>
      </c>
      <c r="U24" s="80">
        <f>IFERROR(T24/(Q24),"-")</f>
        <v>0.22222222222222</v>
      </c>
      <c r="V24" s="81"/>
      <c r="W24" s="82">
        <v>1</v>
      </c>
      <c r="X24" s="80">
        <f>IF(Q24=0,"-",W24/Q24)</f>
        <v>0.11111111111111</v>
      </c>
      <c r="Y24" s="181">
        <v>18000</v>
      </c>
      <c r="Z24" s="182">
        <f>IFERROR(Y24/Q24,"-")</f>
        <v>2000</v>
      </c>
      <c r="AA24" s="182">
        <f>IFERROR(Y24/W24,"-")</f>
        <v>18000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0.11111111111111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0.22222222222222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5</v>
      </c>
      <c r="BP24" s="117">
        <f>IF(Q24=0,"",IF(BO24=0,"",(BO24/Q24)))</f>
        <v>0.55555555555556</v>
      </c>
      <c r="BQ24" s="118">
        <v>1</v>
      </c>
      <c r="BR24" s="119">
        <f>IFERROR(BQ24/BO24,"-")</f>
        <v>0.2</v>
      </c>
      <c r="BS24" s="120">
        <v>18000</v>
      </c>
      <c r="BT24" s="121">
        <f>IFERROR(BS24/BO24,"-")</f>
        <v>3600</v>
      </c>
      <c r="BU24" s="122"/>
      <c r="BV24" s="122"/>
      <c r="BW24" s="122">
        <v>1</v>
      </c>
      <c r="BX24" s="123">
        <v>1</v>
      </c>
      <c r="BY24" s="124">
        <f>IF(Q24=0,"",IF(BX24=0,"",(BX24/Q24)))</f>
        <v>0.11111111111111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18000</v>
      </c>
      <c r="CR24" s="138">
        <v>18000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106</v>
      </c>
      <c r="C25" s="184" t="s">
        <v>58</v>
      </c>
      <c r="D25" s="184"/>
      <c r="E25" s="184" t="s">
        <v>72</v>
      </c>
      <c r="F25" s="184" t="s">
        <v>72</v>
      </c>
      <c r="G25" s="184" t="s">
        <v>73</v>
      </c>
      <c r="H25" s="87"/>
      <c r="I25" s="87"/>
      <c r="J25" s="87"/>
      <c r="K25" s="176"/>
      <c r="L25" s="79">
        <v>188</v>
      </c>
      <c r="M25" s="79">
        <v>89</v>
      </c>
      <c r="N25" s="79">
        <v>27</v>
      </c>
      <c r="O25" s="88">
        <v>19</v>
      </c>
      <c r="P25" s="89">
        <v>0</v>
      </c>
      <c r="Q25" s="90">
        <f>O25+P25</f>
        <v>19</v>
      </c>
      <c r="R25" s="80">
        <f>IFERROR(Q25/N25,"-")</f>
        <v>0.7037037037037</v>
      </c>
      <c r="S25" s="79">
        <v>3</v>
      </c>
      <c r="T25" s="79">
        <v>5</v>
      </c>
      <c r="U25" s="80">
        <f>IFERROR(T25/(Q25),"-")</f>
        <v>0.26315789473684</v>
      </c>
      <c r="V25" s="81"/>
      <c r="W25" s="82">
        <v>7</v>
      </c>
      <c r="X25" s="80">
        <f>IF(Q25=0,"-",W25/Q25)</f>
        <v>0.36842105263158</v>
      </c>
      <c r="Y25" s="181">
        <v>261000</v>
      </c>
      <c r="Z25" s="182">
        <f>IFERROR(Y25/Q25,"-")</f>
        <v>13736.842105263</v>
      </c>
      <c r="AA25" s="182">
        <f>IFERROR(Y25/W25,"-")</f>
        <v>37285.714285714</v>
      </c>
      <c r="AB25" s="176"/>
      <c r="AC25" s="83"/>
      <c r="AD25" s="77"/>
      <c r="AE25" s="91">
        <v>2</v>
      </c>
      <c r="AF25" s="92">
        <f>IF(Q25=0,"",IF(AE25=0,"",(AE25/Q25)))</f>
        <v>0.10526315789474</v>
      </c>
      <c r="AG25" s="91"/>
      <c r="AH25" s="93">
        <f>IFERROR(AG25/AE25,"-")</f>
        <v>0</v>
      </c>
      <c r="AI25" s="94"/>
      <c r="AJ25" s="95">
        <f>IFERROR(AI25/AE25,"-")</f>
        <v>0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0.052631578947368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8</v>
      </c>
      <c r="BP25" s="117">
        <f>IF(Q25=0,"",IF(BO25=0,"",(BO25/Q25)))</f>
        <v>0.42105263157895</v>
      </c>
      <c r="BQ25" s="118">
        <v>3</v>
      </c>
      <c r="BR25" s="119">
        <f>IFERROR(BQ25/BO25,"-")</f>
        <v>0.375</v>
      </c>
      <c r="BS25" s="120">
        <v>344000</v>
      </c>
      <c r="BT25" s="121">
        <f>IFERROR(BS25/BO25,"-")</f>
        <v>43000</v>
      </c>
      <c r="BU25" s="122">
        <v>2</v>
      </c>
      <c r="BV25" s="122"/>
      <c r="BW25" s="122">
        <v>1</v>
      </c>
      <c r="BX25" s="123">
        <v>6</v>
      </c>
      <c r="BY25" s="124">
        <f>IF(Q25=0,"",IF(BX25=0,"",(BX25/Q25)))</f>
        <v>0.31578947368421</v>
      </c>
      <c r="BZ25" s="125">
        <v>2</v>
      </c>
      <c r="CA25" s="126">
        <f>IFERROR(BZ25/BX25,"-")</f>
        <v>0.33333333333333</v>
      </c>
      <c r="CB25" s="127">
        <v>51000</v>
      </c>
      <c r="CC25" s="128">
        <f>IFERROR(CB25/BX25,"-")</f>
        <v>8500</v>
      </c>
      <c r="CD25" s="129"/>
      <c r="CE25" s="129">
        <v>1</v>
      </c>
      <c r="CF25" s="129">
        <v>1</v>
      </c>
      <c r="CG25" s="130">
        <v>2</v>
      </c>
      <c r="CH25" s="131">
        <f>IF(Q25=0,"",IF(CG25=0,"",(CG25/Q25)))</f>
        <v>0.10526315789474</v>
      </c>
      <c r="CI25" s="132">
        <v>2</v>
      </c>
      <c r="CJ25" s="133">
        <f>IFERROR(CI25/CG25,"-")</f>
        <v>1</v>
      </c>
      <c r="CK25" s="134">
        <v>41000</v>
      </c>
      <c r="CL25" s="135">
        <f>IFERROR(CK25/CG25,"-")</f>
        <v>20500</v>
      </c>
      <c r="CM25" s="136"/>
      <c r="CN25" s="136"/>
      <c r="CO25" s="136">
        <v>2</v>
      </c>
      <c r="CP25" s="137">
        <v>7</v>
      </c>
      <c r="CQ25" s="138">
        <v>261000</v>
      </c>
      <c r="CR25" s="138">
        <v>338000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>
        <f>AC26</f>
        <v>3.728</v>
      </c>
      <c r="B26" s="184" t="s">
        <v>107</v>
      </c>
      <c r="C26" s="184" t="s">
        <v>58</v>
      </c>
      <c r="D26" s="184"/>
      <c r="E26" s="184" t="s">
        <v>81</v>
      </c>
      <c r="F26" s="184" t="s">
        <v>105</v>
      </c>
      <c r="G26" s="184" t="s">
        <v>61</v>
      </c>
      <c r="H26" s="87" t="s">
        <v>108</v>
      </c>
      <c r="I26" s="87" t="s">
        <v>109</v>
      </c>
      <c r="J26" s="87" t="s">
        <v>85</v>
      </c>
      <c r="K26" s="176">
        <v>125000</v>
      </c>
      <c r="L26" s="79">
        <v>9</v>
      </c>
      <c r="M26" s="79">
        <v>0</v>
      </c>
      <c r="N26" s="79">
        <v>32</v>
      </c>
      <c r="O26" s="88">
        <v>3</v>
      </c>
      <c r="P26" s="89">
        <v>0</v>
      </c>
      <c r="Q26" s="90">
        <f>O26+P26</f>
        <v>3</v>
      </c>
      <c r="R26" s="80">
        <f>IFERROR(Q26/N26,"-")</f>
        <v>0.09375</v>
      </c>
      <c r="S26" s="79">
        <v>1</v>
      </c>
      <c r="T26" s="79">
        <v>1</v>
      </c>
      <c r="U26" s="80">
        <f>IFERROR(T26/(Q26),"-")</f>
        <v>0.33333333333333</v>
      </c>
      <c r="V26" s="81">
        <f>IFERROR(K26/SUM(Q26:Q29),"-")</f>
        <v>7812.5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SUM(Y26:Y29)-SUM(K26:K29)</f>
        <v>341000</v>
      </c>
      <c r="AC26" s="83">
        <f>SUM(Y26:Y29)/SUM(K26:K29)</f>
        <v>3.728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0.66666666666667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1</v>
      </c>
      <c r="BP26" s="117">
        <f>IF(Q26=0,"",IF(BO26=0,"",(BO26/Q26)))</f>
        <v>0.33333333333333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110</v>
      </c>
      <c r="C27" s="184" t="s">
        <v>58</v>
      </c>
      <c r="D27" s="184"/>
      <c r="E27" s="184" t="s">
        <v>81</v>
      </c>
      <c r="F27" s="184" t="s">
        <v>87</v>
      </c>
      <c r="G27" s="184" t="s">
        <v>61</v>
      </c>
      <c r="H27" s="87"/>
      <c r="I27" s="87" t="s">
        <v>109</v>
      </c>
      <c r="J27" s="87" t="s">
        <v>88</v>
      </c>
      <c r="K27" s="176"/>
      <c r="L27" s="79">
        <v>6</v>
      </c>
      <c r="M27" s="79">
        <v>0</v>
      </c>
      <c r="N27" s="79">
        <v>30</v>
      </c>
      <c r="O27" s="88">
        <v>2</v>
      </c>
      <c r="P27" s="89">
        <v>0</v>
      </c>
      <c r="Q27" s="90">
        <f>O27+P27</f>
        <v>2</v>
      </c>
      <c r="R27" s="80">
        <f>IFERROR(Q27/N27,"-")</f>
        <v>0.066666666666667</v>
      </c>
      <c r="S27" s="79">
        <v>0</v>
      </c>
      <c r="T27" s="79">
        <v>2</v>
      </c>
      <c r="U27" s="80">
        <f>IFERROR(T27/(Q27),"-")</f>
        <v>1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>
        <v>1</v>
      </c>
      <c r="AX27" s="104">
        <f>IF(Q27=0,"",IF(AW27=0,"",(AW27/Q27)))</f>
        <v>0.5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111</v>
      </c>
      <c r="C28" s="184" t="s">
        <v>58</v>
      </c>
      <c r="D28" s="184"/>
      <c r="E28" s="184" t="s">
        <v>81</v>
      </c>
      <c r="F28" s="184" t="s">
        <v>90</v>
      </c>
      <c r="G28" s="184" t="s">
        <v>61</v>
      </c>
      <c r="H28" s="87"/>
      <c r="I28" s="87" t="s">
        <v>109</v>
      </c>
      <c r="J28" s="87" t="s">
        <v>91</v>
      </c>
      <c r="K28" s="176"/>
      <c r="L28" s="79">
        <v>4</v>
      </c>
      <c r="M28" s="79">
        <v>0</v>
      </c>
      <c r="N28" s="79">
        <v>29</v>
      </c>
      <c r="O28" s="88">
        <v>3</v>
      </c>
      <c r="P28" s="89">
        <v>0</v>
      </c>
      <c r="Q28" s="90">
        <f>O28+P28</f>
        <v>3</v>
      </c>
      <c r="R28" s="80">
        <f>IFERROR(Q28/N28,"-")</f>
        <v>0.10344827586207</v>
      </c>
      <c r="S28" s="79">
        <v>0</v>
      </c>
      <c r="T28" s="79">
        <v>3</v>
      </c>
      <c r="U28" s="80">
        <f>IFERROR(T28/(Q28),"-")</f>
        <v>1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0.33333333333333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0.33333333333333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0.33333333333333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112</v>
      </c>
      <c r="C29" s="184" t="s">
        <v>58</v>
      </c>
      <c r="D29" s="184"/>
      <c r="E29" s="184" t="s">
        <v>72</v>
      </c>
      <c r="F29" s="184" t="s">
        <v>72</v>
      </c>
      <c r="G29" s="184" t="s">
        <v>73</v>
      </c>
      <c r="H29" s="87"/>
      <c r="I29" s="87"/>
      <c r="J29" s="87"/>
      <c r="K29" s="176"/>
      <c r="L29" s="79">
        <v>44</v>
      </c>
      <c r="M29" s="79">
        <v>28</v>
      </c>
      <c r="N29" s="79">
        <v>14</v>
      </c>
      <c r="O29" s="88">
        <v>8</v>
      </c>
      <c r="P29" s="89">
        <v>0</v>
      </c>
      <c r="Q29" s="90">
        <f>O29+P29</f>
        <v>8</v>
      </c>
      <c r="R29" s="80">
        <f>IFERROR(Q29/N29,"-")</f>
        <v>0.57142857142857</v>
      </c>
      <c r="S29" s="79">
        <v>2</v>
      </c>
      <c r="T29" s="79">
        <v>4</v>
      </c>
      <c r="U29" s="80">
        <f>IFERROR(T29/(Q29),"-")</f>
        <v>0.5</v>
      </c>
      <c r="V29" s="81"/>
      <c r="W29" s="82">
        <v>4</v>
      </c>
      <c r="X29" s="80">
        <f>IF(Q29=0,"-",W29/Q29)</f>
        <v>0.5</v>
      </c>
      <c r="Y29" s="181">
        <v>466000</v>
      </c>
      <c r="Z29" s="182">
        <f>IFERROR(Y29/Q29,"-")</f>
        <v>58250</v>
      </c>
      <c r="AA29" s="182">
        <f>IFERROR(Y29/W29,"-")</f>
        <v>116500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0.125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4</v>
      </c>
      <c r="BP29" s="117">
        <f>IF(Q29=0,"",IF(BO29=0,"",(BO29/Q29)))</f>
        <v>0.5</v>
      </c>
      <c r="BQ29" s="118">
        <v>1</v>
      </c>
      <c r="BR29" s="119">
        <f>IFERROR(BQ29/BO29,"-")</f>
        <v>0.25</v>
      </c>
      <c r="BS29" s="120">
        <v>5000</v>
      </c>
      <c r="BT29" s="121">
        <f>IFERROR(BS29/BO29,"-")</f>
        <v>1250</v>
      </c>
      <c r="BU29" s="122">
        <v>1</v>
      </c>
      <c r="BV29" s="122"/>
      <c r="BW29" s="122"/>
      <c r="BX29" s="123">
        <v>2</v>
      </c>
      <c r="BY29" s="124">
        <f>IF(Q29=0,"",IF(BX29=0,"",(BX29/Q29)))</f>
        <v>0.25</v>
      </c>
      <c r="BZ29" s="125">
        <v>2</v>
      </c>
      <c r="CA29" s="126">
        <f>IFERROR(BZ29/BX29,"-")</f>
        <v>1</v>
      </c>
      <c r="CB29" s="127">
        <v>460000</v>
      </c>
      <c r="CC29" s="128">
        <f>IFERROR(CB29/BX29,"-")</f>
        <v>230000</v>
      </c>
      <c r="CD29" s="129">
        <v>1</v>
      </c>
      <c r="CE29" s="129"/>
      <c r="CF29" s="129">
        <v>1</v>
      </c>
      <c r="CG29" s="130">
        <v>1</v>
      </c>
      <c r="CH29" s="131">
        <f>IF(Q29=0,"",IF(CG29=0,"",(CG29/Q29)))</f>
        <v>0.125</v>
      </c>
      <c r="CI29" s="132">
        <v>1</v>
      </c>
      <c r="CJ29" s="133">
        <f>IFERROR(CI29/CG29,"-")</f>
        <v>1</v>
      </c>
      <c r="CK29" s="134">
        <v>1000</v>
      </c>
      <c r="CL29" s="135">
        <f>IFERROR(CK29/CG29,"-")</f>
        <v>1000</v>
      </c>
      <c r="CM29" s="136">
        <v>1</v>
      </c>
      <c r="CN29" s="136"/>
      <c r="CO29" s="136"/>
      <c r="CP29" s="137">
        <v>4</v>
      </c>
      <c r="CQ29" s="138">
        <v>466000</v>
      </c>
      <c r="CR29" s="138">
        <v>459000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0.91384615384615</v>
      </c>
      <c r="B30" s="184" t="s">
        <v>113</v>
      </c>
      <c r="C30" s="184" t="s">
        <v>58</v>
      </c>
      <c r="D30" s="184"/>
      <c r="E30" s="184" t="s">
        <v>81</v>
      </c>
      <c r="F30" s="184" t="s">
        <v>82</v>
      </c>
      <c r="G30" s="184" t="s">
        <v>61</v>
      </c>
      <c r="H30" s="87" t="s">
        <v>114</v>
      </c>
      <c r="I30" s="87" t="s">
        <v>99</v>
      </c>
      <c r="J30" s="87" t="s">
        <v>100</v>
      </c>
      <c r="K30" s="176">
        <v>325000</v>
      </c>
      <c r="L30" s="79">
        <v>5</v>
      </c>
      <c r="M30" s="79">
        <v>0</v>
      </c>
      <c r="N30" s="79">
        <v>13</v>
      </c>
      <c r="O30" s="88">
        <v>0</v>
      </c>
      <c r="P30" s="89">
        <v>0</v>
      </c>
      <c r="Q30" s="90">
        <f>O30+P30</f>
        <v>0</v>
      </c>
      <c r="R30" s="80">
        <f>IFERROR(Q30/N30,"-")</f>
        <v>0</v>
      </c>
      <c r="S30" s="79">
        <v>0</v>
      </c>
      <c r="T30" s="79">
        <v>0</v>
      </c>
      <c r="U30" s="80" t="str">
        <f>IFERROR(T30/(Q30),"-")</f>
        <v>-</v>
      </c>
      <c r="V30" s="81">
        <f>IFERROR(K30/SUM(Q30:Q33),"-")</f>
        <v>13000</v>
      </c>
      <c r="W30" s="82">
        <v>0</v>
      </c>
      <c r="X30" s="80" t="str">
        <f>IF(Q30=0,"-",W30/Q30)</f>
        <v>-</v>
      </c>
      <c r="Y30" s="181">
        <v>0</v>
      </c>
      <c r="Z30" s="182" t="str">
        <f>IFERROR(Y30/Q30,"-")</f>
        <v>-</v>
      </c>
      <c r="AA30" s="182" t="str">
        <f>IFERROR(Y30/W30,"-")</f>
        <v>-</v>
      </c>
      <c r="AB30" s="176">
        <f>SUM(Y30:Y33)-SUM(K30:K33)</f>
        <v>-28000</v>
      </c>
      <c r="AC30" s="83">
        <f>SUM(Y30:Y33)/SUM(K30:K33)</f>
        <v>0.91384615384615</v>
      </c>
      <c r="AD30" s="77"/>
      <c r="AE30" s="91"/>
      <c r="AF30" s="92" t="str">
        <f>IF(Q30=0,"",IF(AE30=0,"",(AE30/Q30)))</f>
        <v/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 t="str">
        <f>IF(Q30=0,"",IF(AN30=0,"",(AN30/Q30)))</f>
        <v/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 t="str">
        <f>IF(Q30=0,"",IF(AW30=0,"",(AW30/Q30)))</f>
        <v/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 t="str">
        <f>IF(Q30=0,"",IF(BF30=0,"",(BF30/Q30)))</f>
        <v/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/>
      <c r="BP30" s="117" t="str">
        <f>IF(Q30=0,"",IF(BO30=0,"",(BO30/Q30)))</f>
        <v/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 t="str">
        <f>IF(Q30=0,"",IF(BX30=0,"",(BX30/Q30)))</f>
        <v/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 t="str">
        <f>IF(Q30=0,"",IF(CG30=0,"",(CG30/Q30)))</f>
        <v/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115</v>
      </c>
      <c r="C31" s="184" t="s">
        <v>58</v>
      </c>
      <c r="D31" s="184"/>
      <c r="E31" s="184" t="s">
        <v>81</v>
      </c>
      <c r="F31" s="184" t="s">
        <v>87</v>
      </c>
      <c r="G31" s="184" t="s">
        <v>61</v>
      </c>
      <c r="H31" s="87" t="s">
        <v>114</v>
      </c>
      <c r="I31" s="87" t="s">
        <v>116</v>
      </c>
      <c r="J31" s="87"/>
      <c r="K31" s="176"/>
      <c r="L31" s="79">
        <v>8</v>
      </c>
      <c r="M31" s="79">
        <v>0</v>
      </c>
      <c r="N31" s="79">
        <v>31</v>
      </c>
      <c r="O31" s="88">
        <v>2</v>
      </c>
      <c r="P31" s="89">
        <v>0</v>
      </c>
      <c r="Q31" s="90">
        <f>O31+P31</f>
        <v>2</v>
      </c>
      <c r="R31" s="80">
        <f>IFERROR(Q31/N31,"-")</f>
        <v>0.064516129032258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0.5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117</v>
      </c>
      <c r="C32" s="184" t="s">
        <v>58</v>
      </c>
      <c r="D32" s="184"/>
      <c r="E32" s="184" t="s">
        <v>81</v>
      </c>
      <c r="F32" s="184" t="s">
        <v>90</v>
      </c>
      <c r="G32" s="184" t="s">
        <v>61</v>
      </c>
      <c r="H32" s="87" t="s">
        <v>114</v>
      </c>
      <c r="I32" s="87" t="s">
        <v>118</v>
      </c>
      <c r="J32" s="87"/>
      <c r="K32" s="176"/>
      <c r="L32" s="79">
        <v>15</v>
      </c>
      <c r="M32" s="79">
        <v>0</v>
      </c>
      <c r="N32" s="79">
        <v>53</v>
      </c>
      <c r="O32" s="88">
        <v>8</v>
      </c>
      <c r="P32" s="89">
        <v>0</v>
      </c>
      <c r="Q32" s="90">
        <f>O32+P32</f>
        <v>8</v>
      </c>
      <c r="R32" s="80">
        <f>IFERROR(Q32/N32,"-")</f>
        <v>0.15094339622642</v>
      </c>
      <c r="S32" s="79">
        <v>0</v>
      </c>
      <c r="T32" s="79">
        <v>3</v>
      </c>
      <c r="U32" s="80">
        <f>IFERROR(T32/(Q32),"-")</f>
        <v>0.375</v>
      </c>
      <c r="V32" s="81"/>
      <c r="W32" s="82">
        <v>1</v>
      </c>
      <c r="X32" s="80">
        <f>IF(Q32=0,"-",W32/Q32)</f>
        <v>0.125</v>
      </c>
      <c r="Y32" s="181">
        <v>3000</v>
      </c>
      <c r="Z32" s="182">
        <f>IFERROR(Y32/Q32,"-")</f>
        <v>375</v>
      </c>
      <c r="AA32" s="182">
        <f>IFERROR(Y32/W32,"-")</f>
        <v>3000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0.125</v>
      </c>
      <c r="AP32" s="97">
        <v>1</v>
      </c>
      <c r="AQ32" s="99">
        <f>IFERROR(AP32/AN32,"-")</f>
        <v>1</v>
      </c>
      <c r="AR32" s="100">
        <v>3000</v>
      </c>
      <c r="AS32" s="101">
        <f>IFERROR(AR32/AN32,"-")</f>
        <v>3000</v>
      </c>
      <c r="AT32" s="102">
        <v>1</v>
      </c>
      <c r="AU32" s="102"/>
      <c r="AV32" s="102"/>
      <c r="AW32" s="103">
        <v>1</v>
      </c>
      <c r="AX32" s="104">
        <f>IF(Q32=0,"",IF(AW32=0,"",(AW32/Q32)))</f>
        <v>0.125</v>
      </c>
      <c r="AY32" s="103"/>
      <c r="AZ32" s="105">
        <f>IFERROR(AY32/AW32,"-")</f>
        <v>0</v>
      </c>
      <c r="BA32" s="106"/>
      <c r="BB32" s="107">
        <f>IFERROR(BA32/AW32,"-")</f>
        <v>0</v>
      </c>
      <c r="BC32" s="108"/>
      <c r="BD32" s="108"/>
      <c r="BE32" s="108"/>
      <c r="BF32" s="109">
        <v>3</v>
      </c>
      <c r="BG32" s="110">
        <f>IF(Q32=0,"",IF(BF32=0,"",(BF32/Q32)))</f>
        <v>0.375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0.125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3000</v>
      </c>
      <c r="CR32" s="138">
        <v>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119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/>
      <c r="I33" s="87"/>
      <c r="J33" s="87"/>
      <c r="K33" s="176"/>
      <c r="L33" s="79">
        <v>121</v>
      </c>
      <c r="M33" s="79">
        <v>71</v>
      </c>
      <c r="N33" s="79">
        <v>32</v>
      </c>
      <c r="O33" s="88">
        <v>15</v>
      </c>
      <c r="P33" s="89">
        <v>0</v>
      </c>
      <c r="Q33" s="90">
        <f>O33+P33</f>
        <v>15</v>
      </c>
      <c r="R33" s="80">
        <f>IFERROR(Q33/N33,"-")</f>
        <v>0.46875</v>
      </c>
      <c r="S33" s="79">
        <v>3</v>
      </c>
      <c r="T33" s="79">
        <v>5</v>
      </c>
      <c r="U33" s="80">
        <f>IFERROR(T33/(Q33),"-")</f>
        <v>0.33333333333333</v>
      </c>
      <c r="V33" s="81"/>
      <c r="W33" s="82">
        <v>6</v>
      </c>
      <c r="X33" s="80">
        <f>IF(Q33=0,"-",W33/Q33)</f>
        <v>0.4</v>
      </c>
      <c r="Y33" s="181">
        <v>294000</v>
      </c>
      <c r="Z33" s="182">
        <f>IFERROR(Y33/Q33,"-")</f>
        <v>19600</v>
      </c>
      <c r="AA33" s="182">
        <f>IFERROR(Y33/W33,"-")</f>
        <v>49000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0.066666666666667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5</v>
      </c>
      <c r="BP33" s="117">
        <f>IF(Q33=0,"",IF(BO33=0,"",(BO33/Q33)))</f>
        <v>0.33333333333333</v>
      </c>
      <c r="BQ33" s="118">
        <v>1</v>
      </c>
      <c r="BR33" s="119">
        <f>IFERROR(BQ33/BO33,"-")</f>
        <v>0.2</v>
      </c>
      <c r="BS33" s="120">
        <v>250000</v>
      </c>
      <c r="BT33" s="121">
        <f>IFERROR(BS33/BO33,"-")</f>
        <v>50000</v>
      </c>
      <c r="BU33" s="122"/>
      <c r="BV33" s="122"/>
      <c r="BW33" s="122">
        <v>1</v>
      </c>
      <c r="BX33" s="123">
        <v>6</v>
      </c>
      <c r="BY33" s="124">
        <f>IF(Q33=0,"",IF(BX33=0,"",(BX33/Q33)))</f>
        <v>0.4</v>
      </c>
      <c r="BZ33" s="125">
        <v>3</v>
      </c>
      <c r="CA33" s="126">
        <f>IFERROR(BZ33/BX33,"-")</f>
        <v>0.5</v>
      </c>
      <c r="CB33" s="127">
        <v>53000</v>
      </c>
      <c r="CC33" s="128">
        <f>IFERROR(CB33/BX33,"-")</f>
        <v>8833.3333333333</v>
      </c>
      <c r="CD33" s="129">
        <v>1</v>
      </c>
      <c r="CE33" s="129">
        <v>1</v>
      </c>
      <c r="CF33" s="129">
        <v>1</v>
      </c>
      <c r="CG33" s="130">
        <v>3</v>
      </c>
      <c r="CH33" s="131">
        <f>IF(Q33=0,"",IF(CG33=0,"",(CG33/Q33)))</f>
        <v>0.2</v>
      </c>
      <c r="CI33" s="132">
        <v>2</v>
      </c>
      <c r="CJ33" s="133">
        <f>IFERROR(CI33/CG33,"-")</f>
        <v>0.66666666666667</v>
      </c>
      <c r="CK33" s="134">
        <v>91000</v>
      </c>
      <c r="CL33" s="135">
        <f>IFERROR(CK33/CG33,"-")</f>
        <v>30333.333333333</v>
      </c>
      <c r="CM33" s="136">
        <v>1</v>
      </c>
      <c r="CN33" s="136"/>
      <c r="CO33" s="136">
        <v>1</v>
      </c>
      <c r="CP33" s="137">
        <v>6</v>
      </c>
      <c r="CQ33" s="138">
        <v>294000</v>
      </c>
      <c r="CR33" s="138">
        <v>250000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0.768</v>
      </c>
      <c r="B34" s="184" t="s">
        <v>120</v>
      </c>
      <c r="C34" s="184" t="s">
        <v>58</v>
      </c>
      <c r="D34" s="184"/>
      <c r="E34" s="184" t="s">
        <v>81</v>
      </c>
      <c r="F34" s="184" t="s">
        <v>82</v>
      </c>
      <c r="G34" s="184" t="s">
        <v>61</v>
      </c>
      <c r="H34" s="87" t="s">
        <v>121</v>
      </c>
      <c r="I34" s="87" t="s">
        <v>122</v>
      </c>
      <c r="J34" s="87" t="s">
        <v>123</v>
      </c>
      <c r="K34" s="176">
        <v>250000</v>
      </c>
      <c r="L34" s="79">
        <v>9</v>
      </c>
      <c r="M34" s="79">
        <v>0</v>
      </c>
      <c r="N34" s="79">
        <v>38</v>
      </c>
      <c r="O34" s="88">
        <v>3</v>
      </c>
      <c r="P34" s="89">
        <v>0</v>
      </c>
      <c r="Q34" s="90">
        <f>O34+P34</f>
        <v>3</v>
      </c>
      <c r="R34" s="80">
        <f>IFERROR(Q34/N34,"-")</f>
        <v>0.078947368421053</v>
      </c>
      <c r="S34" s="79">
        <v>0</v>
      </c>
      <c r="T34" s="79">
        <v>0</v>
      </c>
      <c r="U34" s="80">
        <f>IFERROR(T34/(Q34),"-")</f>
        <v>0</v>
      </c>
      <c r="V34" s="81">
        <f>IFERROR(K34/SUM(Q34:Q37),"-")</f>
        <v>11904.761904762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SUM(Y34:Y37)-SUM(K34:K37)</f>
        <v>-58000</v>
      </c>
      <c r="AC34" s="83">
        <f>SUM(Y34:Y37)/SUM(K34:K37)</f>
        <v>0.768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0.33333333333333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0.66666666666667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124</v>
      </c>
      <c r="C35" s="184" t="s">
        <v>58</v>
      </c>
      <c r="D35" s="184"/>
      <c r="E35" s="184" t="s">
        <v>81</v>
      </c>
      <c r="F35" s="184" t="s">
        <v>87</v>
      </c>
      <c r="G35" s="184" t="s">
        <v>61</v>
      </c>
      <c r="H35" s="87"/>
      <c r="I35" s="87" t="s">
        <v>122</v>
      </c>
      <c r="J35" s="87"/>
      <c r="K35" s="176"/>
      <c r="L35" s="79">
        <v>9</v>
      </c>
      <c r="M35" s="79">
        <v>0</v>
      </c>
      <c r="N35" s="79">
        <v>47</v>
      </c>
      <c r="O35" s="88">
        <v>2</v>
      </c>
      <c r="P35" s="89">
        <v>0</v>
      </c>
      <c r="Q35" s="90">
        <f>O35+P35</f>
        <v>2</v>
      </c>
      <c r="R35" s="80">
        <f>IFERROR(Q35/N35,"-")</f>
        <v>0.042553191489362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0.5</v>
      </c>
      <c r="Y35" s="181">
        <v>3000</v>
      </c>
      <c r="Z35" s="182">
        <f>IFERROR(Y35/Q35,"-")</f>
        <v>1500</v>
      </c>
      <c r="AA35" s="182">
        <f>IFERROR(Y35/W35,"-")</f>
        <v>3000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1</v>
      </c>
      <c r="AX35" s="104">
        <f>IF(Q35=0,"",IF(AW35=0,"",(AW35/Q35)))</f>
        <v>0.5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1</v>
      </c>
      <c r="BG35" s="110">
        <f>IF(Q35=0,"",IF(BF35=0,"",(BF35/Q35)))</f>
        <v>0.5</v>
      </c>
      <c r="BH35" s="109">
        <v>1</v>
      </c>
      <c r="BI35" s="111">
        <f>IFERROR(BH35/BF35,"-")</f>
        <v>1</v>
      </c>
      <c r="BJ35" s="112">
        <v>3000</v>
      </c>
      <c r="BK35" s="113">
        <f>IFERROR(BJ35/BF35,"-")</f>
        <v>3000</v>
      </c>
      <c r="BL35" s="114">
        <v>1</v>
      </c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3000</v>
      </c>
      <c r="CR35" s="138">
        <v>3000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125</v>
      </c>
      <c r="C36" s="184" t="s">
        <v>58</v>
      </c>
      <c r="D36" s="184"/>
      <c r="E36" s="184" t="s">
        <v>81</v>
      </c>
      <c r="F36" s="184" t="s">
        <v>90</v>
      </c>
      <c r="G36" s="184" t="s">
        <v>61</v>
      </c>
      <c r="H36" s="87"/>
      <c r="I36" s="87" t="s">
        <v>122</v>
      </c>
      <c r="J36" s="87"/>
      <c r="K36" s="176"/>
      <c r="L36" s="79">
        <v>10</v>
      </c>
      <c r="M36" s="79">
        <v>0</v>
      </c>
      <c r="N36" s="79">
        <v>37</v>
      </c>
      <c r="O36" s="88">
        <v>3</v>
      </c>
      <c r="P36" s="89">
        <v>0</v>
      </c>
      <c r="Q36" s="90">
        <f>O36+P36</f>
        <v>3</v>
      </c>
      <c r="R36" s="80">
        <f>IFERROR(Q36/N36,"-")</f>
        <v>0.081081081081081</v>
      </c>
      <c r="S36" s="79">
        <v>1</v>
      </c>
      <c r="T36" s="79">
        <v>1</v>
      </c>
      <c r="U36" s="80">
        <f>IFERROR(T36/(Q36),"-")</f>
        <v>0.33333333333333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3</v>
      </c>
      <c r="BG36" s="110">
        <f>IF(Q36=0,"",IF(BF36=0,"",(BF36/Q36)))</f>
        <v>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126</v>
      </c>
      <c r="C37" s="184" t="s">
        <v>58</v>
      </c>
      <c r="D37" s="184"/>
      <c r="E37" s="184" t="s">
        <v>72</v>
      </c>
      <c r="F37" s="184" t="s">
        <v>72</v>
      </c>
      <c r="G37" s="184" t="s">
        <v>73</v>
      </c>
      <c r="H37" s="87"/>
      <c r="I37" s="87"/>
      <c r="J37" s="87"/>
      <c r="K37" s="176"/>
      <c r="L37" s="79">
        <v>83</v>
      </c>
      <c r="M37" s="79">
        <v>42</v>
      </c>
      <c r="N37" s="79">
        <v>14</v>
      </c>
      <c r="O37" s="88">
        <v>13</v>
      </c>
      <c r="P37" s="89">
        <v>0</v>
      </c>
      <c r="Q37" s="90">
        <f>O37+P37</f>
        <v>13</v>
      </c>
      <c r="R37" s="80">
        <f>IFERROR(Q37/N37,"-")</f>
        <v>0.92857142857143</v>
      </c>
      <c r="S37" s="79">
        <v>3</v>
      </c>
      <c r="T37" s="79">
        <v>3</v>
      </c>
      <c r="U37" s="80">
        <f>IFERROR(T37/(Q37),"-")</f>
        <v>0.23076923076923</v>
      </c>
      <c r="V37" s="81"/>
      <c r="W37" s="82">
        <v>5</v>
      </c>
      <c r="X37" s="80">
        <f>IF(Q37=0,"-",W37/Q37)</f>
        <v>0.38461538461538</v>
      </c>
      <c r="Y37" s="181">
        <v>189000</v>
      </c>
      <c r="Z37" s="182">
        <f>IFERROR(Y37/Q37,"-")</f>
        <v>14538.461538462</v>
      </c>
      <c r="AA37" s="182">
        <f>IFERROR(Y37/W37,"-")</f>
        <v>37800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0.076923076923077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8</v>
      </c>
      <c r="BP37" s="117">
        <f>IF(Q37=0,"",IF(BO37=0,"",(BO37/Q37)))</f>
        <v>0.61538461538462</v>
      </c>
      <c r="BQ37" s="118">
        <v>4</v>
      </c>
      <c r="BR37" s="119">
        <f>IFERROR(BQ37/BO37,"-")</f>
        <v>0.5</v>
      </c>
      <c r="BS37" s="120">
        <v>178000</v>
      </c>
      <c r="BT37" s="121">
        <f>IFERROR(BS37/BO37,"-")</f>
        <v>22250</v>
      </c>
      <c r="BU37" s="122">
        <v>2</v>
      </c>
      <c r="BV37" s="122"/>
      <c r="BW37" s="122">
        <v>2</v>
      </c>
      <c r="BX37" s="123">
        <v>4</v>
      </c>
      <c r="BY37" s="124">
        <f>IF(Q37=0,"",IF(BX37=0,"",(BX37/Q37)))</f>
        <v>0.30769230769231</v>
      </c>
      <c r="BZ37" s="125">
        <v>1</v>
      </c>
      <c r="CA37" s="126">
        <f>IFERROR(BZ37/BX37,"-")</f>
        <v>0.25</v>
      </c>
      <c r="CB37" s="127">
        <v>11000</v>
      </c>
      <c r="CC37" s="128">
        <f>IFERROR(CB37/BX37,"-")</f>
        <v>2750</v>
      </c>
      <c r="CD37" s="129"/>
      <c r="CE37" s="129"/>
      <c r="CF37" s="129">
        <v>1</v>
      </c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5</v>
      </c>
      <c r="CQ37" s="138">
        <v>189000</v>
      </c>
      <c r="CR37" s="138">
        <v>163000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>
        <f>AC38</f>
        <v>0</v>
      </c>
      <c r="B38" s="184" t="s">
        <v>127</v>
      </c>
      <c r="C38" s="184" t="s">
        <v>58</v>
      </c>
      <c r="D38" s="184"/>
      <c r="E38" s="184" t="s">
        <v>128</v>
      </c>
      <c r="F38" s="184" t="s">
        <v>129</v>
      </c>
      <c r="G38" s="184" t="s">
        <v>61</v>
      </c>
      <c r="H38" s="87" t="s">
        <v>62</v>
      </c>
      <c r="I38" s="87" t="s">
        <v>130</v>
      </c>
      <c r="J38" s="186" t="s">
        <v>131</v>
      </c>
      <c r="K38" s="176">
        <v>120000</v>
      </c>
      <c r="L38" s="79">
        <v>17</v>
      </c>
      <c r="M38" s="79">
        <v>0</v>
      </c>
      <c r="N38" s="79">
        <v>60</v>
      </c>
      <c r="O38" s="88">
        <v>6</v>
      </c>
      <c r="P38" s="89">
        <v>0</v>
      </c>
      <c r="Q38" s="90">
        <f>O38+P38</f>
        <v>6</v>
      </c>
      <c r="R38" s="80">
        <f>IFERROR(Q38/N38,"-")</f>
        <v>0.1</v>
      </c>
      <c r="S38" s="79">
        <v>0</v>
      </c>
      <c r="T38" s="79">
        <v>2</v>
      </c>
      <c r="U38" s="80">
        <f>IFERROR(T38/(Q38),"-")</f>
        <v>0.33333333333333</v>
      </c>
      <c r="V38" s="81">
        <f>IFERROR(K38/SUM(Q38:Q39),"-")</f>
        <v>17142.857142857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-120000</v>
      </c>
      <c r="AC38" s="83">
        <f>SUM(Y38:Y39)/SUM(K38:K39)</f>
        <v>0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0.16666666666667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3</v>
      </c>
      <c r="BP38" s="117">
        <f>IF(Q38=0,"",IF(BO38=0,"",(BO38/Q38)))</f>
        <v>0.5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1</v>
      </c>
      <c r="BY38" s="124">
        <f>IF(Q38=0,"",IF(BX38=0,"",(BX38/Q38)))</f>
        <v>0.16666666666667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>
        <v>1</v>
      </c>
      <c r="CH38" s="131">
        <f>IF(Q38=0,"",IF(CG38=0,"",(CG38/Q38)))</f>
        <v>0.16666666666667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132</v>
      </c>
      <c r="C39" s="184" t="s">
        <v>58</v>
      </c>
      <c r="D39" s="184"/>
      <c r="E39" s="184" t="s">
        <v>128</v>
      </c>
      <c r="F39" s="184" t="s">
        <v>129</v>
      </c>
      <c r="G39" s="184" t="s">
        <v>73</v>
      </c>
      <c r="H39" s="87"/>
      <c r="I39" s="87"/>
      <c r="J39" s="87"/>
      <c r="K39" s="176"/>
      <c r="L39" s="79">
        <v>73</v>
      </c>
      <c r="M39" s="79">
        <v>27</v>
      </c>
      <c r="N39" s="79">
        <v>8</v>
      </c>
      <c r="O39" s="88">
        <v>1</v>
      </c>
      <c r="P39" s="89">
        <v>0</v>
      </c>
      <c r="Q39" s="90">
        <f>O39+P39</f>
        <v>1</v>
      </c>
      <c r="R39" s="80">
        <f>IFERROR(Q39/N39,"-")</f>
        <v>0.125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1</v>
      </c>
      <c r="BY39" s="124">
        <f>IF(Q39=0,"",IF(BX39=0,"",(BX39/Q39)))</f>
        <v>1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0.96</v>
      </c>
      <c r="B40" s="184" t="s">
        <v>133</v>
      </c>
      <c r="C40" s="184" t="s">
        <v>58</v>
      </c>
      <c r="D40" s="184"/>
      <c r="E40" s="184" t="s">
        <v>128</v>
      </c>
      <c r="F40" s="184" t="s">
        <v>134</v>
      </c>
      <c r="G40" s="184" t="s">
        <v>61</v>
      </c>
      <c r="H40" s="87" t="s">
        <v>66</v>
      </c>
      <c r="I40" s="87" t="s">
        <v>130</v>
      </c>
      <c r="J40" s="186" t="s">
        <v>131</v>
      </c>
      <c r="K40" s="176">
        <v>150000</v>
      </c>
      <c r="L40" s="79">
        <v>9</v>
      </c>
      <c r="M40" s="79">
        <v>0</v>
      </c>
      <c r="N40" s="79">
        <v>55</v>
      </c>
      <c r="O40" s="88">
        <v>5</v>
      </c>
      <c r="P40" s="89">
        <v>0</v>
      </c>
      <c r="Q40" s="90">
        <f>O40+P40</f>
        <v>5</v>
      </c>
      <c r="R40" s="80">
        <f>IFERROR(Q40/N40,"-")</f>
        <v>0.090909090909091</v>
      </c>
      <c r="S40" s="79">
        <v>1</v>
      </c>
      <c r="T40" s="79">
        <v>2</v>
      </c>
      <c r="U40" s="80">
        <f>IFERROR(T40/(Q40),"-")</f>
        <v>0.4</v>
      </c>
      <c r="V40" s="81">
        <f>IFERROR(K40/SUM(Q40:Q41),"-")</f>
        <v>18750</v>
      </c>
      <c r="W40" s="82">
        <v>1</v>
      </c>
      <c r="X40" s="80">
        <f>IF(Q40=0,"-",W40/Q40)</f>
        <v>0.2</v>
      </c>
      <c r="Y40" s="181">
        <v>4000</v>
      </c>
      <c r="Z40" s="182">
        <f>IFERROR(Y40/Q40,"-")</f>
        <v>800</v>
      </c>
      <c r="AA40" s="182">
        <f>IFERROR(Y40/W40,"-")</f>
        <v>4000</v>
      </c>
      <c r="AB40" s="176">
        <f>SUM(Y40:Y41)-SUM(K40:K41)</f>
        <v>-6000</v>
      </c>
      <c r="AC40" s="83">
        <f>SUM(Y40:Y41)/SUM(K40:K41)</f>
        <v>0.96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0.2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0.4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2</v>
      </c>
      <c r="BY40" s="124">
        <f>IF(Q40=0,"",IF(BX40=0,"",(BX40/Q40)))</f>
        <v>0.4</v>
      </c>
      <c r="BZ40" s="125">
        <v>1</v>
      </c>
      <c r="CA40" s="126">
        <f>IFERROR(BZ40/BX40,"-")</f>
        <v>0.5</v>
      </c>
      <c r="CB40" s="127">
        <v>4000</v>
      </c>
      <c r="CC40" s="128">
        <f>IFERROR(CB40/BX40,"-")</f>
        <v>2000</v>
      </c>
      <c r="CD40" s="129"/>
      <c r="CE40" s="129">
        <v>1</v>
      </c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4000</v>
      </c>
      <c r="CR40" s="138">
        <v>4000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135</v>
      </c>
      <c r="C41" s="184" t="s">
        <v>58</v>
      </c>
      <c r="D41" s="184"/>
      <c r="E41" s="184" t="s">
        <v>128</v>
      </c>
      <c r="F41" s="184" t="s">
        <v>134</v>
      </c>
      <c r="G41" s="184" t="s">
        <v>73</v>
      </c>
      <c r="H41" s="87"/>
      <c r="I41" s="87"/>
      <c r="J41" s="87"/>
      <c r="K41" s="176"/>
      <c r="L41" s="79">
        <v>22</v>
      </c>
      <c r="M41" s="79">
        <v>19</v>
      </c>
      <c r="N41" s="79">
        <v>3</v>
      </c>
      <c r="O41" s="88">
        <v>3</v>
      </c>
      <c r="P41" s="89">
        <v>0</v>
      </c>
      <c r="Q41" s="90">
        <f>O41+P41</f>
        <v>3</v>
      </c>
      <c r="R41" s="80">
        <f>IFERROR(Q41/N41,"-")</f>
        <v>1</v>
      </c>
      <c r="S41" s="79">
        <v>0</v>
      </c>
      <c r="T41" s="79">
        <v>1</v>
      </c>
      <c r="U41" s="80">
        <f>IFERROR(T41/(Q41),"-")</f>
        <v>0.33333333333333</v>
      </c>
      <c r="V41" s="81"/>
      <c r="W41" s="82">
        <v>1</v>
      </c>
      <c r="X41" s="80">
        <f>IF(Q41=0,"-",W41/Q41)</f>
        <v>0.33333333333333</v>
      </c>
      <c r="Y41" s="181">
        <v>140000</v>
      </c>
      <c r="Z41" s="182">
        <f>IFERROR(Y41/Q41,"-")</f>
        <v>46666.666666667</v>
      </c>
      <c r="AA41" s="182">
        <f>IFERROR(Y41/W41,"-")</f>
        <v>140000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0.33333333333333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2</v>
      </c>
      <c r="BY41" s="124">
        <f>IF(Q41=0,"",IF(BX41=0,"",(BX41/Q41)))</f>
        <v>0.66666666666667</v>
      </c>
      <c r="BZ41" s="125">
        <v>1</v>
      </c>
      <c r="CA41" s="126">
        <f>IFERROR(BZ41/BX41,"-")</f>
        <v>0.5</v>
      </c>
      <c r="CB41" s="127">
        <v>140000</v>
      </c>
      <c r="CC41" s="128">
        <f>IFERROR(CB41/BX41,"-")</f>
        <v>70000</v>
      </c>
      <c r="CD41" s="129"/>
      <c r="CE41" s="129"/>
      <c r="CF41" s="129">
        <v>1</v>
      </c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140000</v>
      </c>
      <c r="CR41" s="138">
        <v>140000</v>
      </c>
      <c r="CS41" s="138"/>
      <c r="CT41" s="139" t="str">
        <f>IF(AND(CR41=0,CS41=0),"",IF(AND(CR41&lt;=100000,CS41&lt;=100000),"",IF(CR41/CQ41&gt;0.7,"男高",IF(CS41/CQ41&gt;0.7,"女高",""))))</f>
        <v>男高</v>
      </c>
    </row>
    <row r="42" spans="1:99">
      <c r="A42" s="78">
        <f>AC42</f>
        <v>0.023076923076923</v>
      </c>
      <c r="B42" s="184" t="s">
        <v>136</v>
      </c>
      <c r="C42" s="184" t="s">
        <v>58</v>
      </c>
      <c r="D42" s="184"/>
      <c r="E42" s="184" t="s">
        <v>137</v>
      </c>
      <c r="F42" s="184" t="s">
        <v>138</v>
      </c>
      <c r="G42" s="184" t="s">
        <v>61</v>
      </c>
      <c r="H42" s="87" t="s">
        <v>83</v>
      </c>
      <c r="I42" s="87" t="s">
        <v>130</v>
      </c>
      <c r="J42" s="185" t="s">
        <v>139</v>
      </c>
      <c r="K42" s="176">
        <v>130000</v>
      </c>
      <c r="L42" s="79">
        <v>10</v>
      </c>
      <c r="M42" s="79">
        <v>0</v>
      </c>
      <c r="N42" s="79">
        <v>31</v>
      </c>
      <c r="O42" s="88">
        <v>3</v>
      </c>
      <c r="P42" s="89">
        <v>0</v>
      </c>
      <c r="Q42" s="90">
        <f>O42+P42</f>
        <v>3</v>
      </c>
      <c r="R42" s="80">
        <f>IFERROR(Q42/N42,"-")</f>
        <v>0.096774193548387</v>
      </c>
      <c r="S42" s="79">
        <v>0</v>
      </c>
      <c r="T42" s="79">
        <v>3</v>
      </c>
      <c r="U42" s="80">
        <f>IFERROR(T42/(Q42),"-")</f>
        <v>1</v>
      </c>
      <c r="V42" s="81">
        <f>IFERROR(K42/SUM(Q42:Q43),"-")</f>
        <v>43333.333333333</v>
      </c>
      <c r="W42" s="82">
        <v>1</v>
      </c>
      <c r="X42" s="80">
        <f>IF(Q42=0,"-",W42/Q42)</f>
        <v>0.33333333333333</v>
      </c>
      <c r="Y42" s="181">
        <v>3000</v>
      </c>
      <c r="Z42" s="182">
        <f>IFERROR(Y42/Q42,"-")</f>
        <v>1000</v>
      </c>
      <c r="AA42" s="182">
        <f>IFERROR(Y42/W42,"-")</f>
        <v>3000</v>
      </c>
      <c r="AB42" s="176">
        <f>SUM(Y42:Y43)-SUM(K42:K43)</f>
        <v>-127000</v>
      </c>
      <c r="AC42" s="83">
        <f>SUM(Y42:Y43)/SUM(K42:K43)</f>
        <v>0.023076923076923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0.66666666666667</v>
      </c>
      <c r="BH42" s="109">
        <v>1</v>
      </c>
      <c r="BI42" s="111">
        <f>IFERROR(BH42/BF42,"-")</f>
        <v>0.5</v>
      </c>
      <c r="BJ42" s="112">
        <v>3000</v>
      </c>
      <c r="BK42" s="113">
        <f>IFERROR(BJ42/BF42,"-")</f>
        <v>1500</v>
      </c>
      <c r="BL42" s="114">
        <v>1</v>
      </c>
      <c r="BM42" s="114"/>
      <c r="BN42" s="114"/>
      <c r="BO42" s="116">
        <v>1</v>
      </c>
      <c r="BP42" s="117">
        <f>IF(Q42=0,"",IF(BO42=0,"",(BO42/Q42)))</f>
        <v>0.33333333333333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3000</v>
      </c>
      <c r="CR42" s="138">
        <v>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140</v>
      </c>
      <c r="C43" s="184" t="s">
        <v>58</v>
      </c>
      <c r="D43" s="184"/>
      <c r="E43" s="184" t="s">
        <v>137</v>
      </c>
      <c r="F43" s="184" t="s">
        <v>138</v>
      </c>
      <c r="G43" s="184" t="s">
        <v>73</v>
      </c>
      <c r="H43" s="87"/>
      <c r="I43" s="87"/>
      <c r="J43" s="87"/>
      <c r="K43" s="176"/>
      <c r="L43" s="79">
        <v>20</v>
      </c>
      <c r="M43" s="79">
        <v>12</v>
      </c>
      <c r="N43" s="79">
        <v>0</v>
      </c>
      <c r="O43" s="88">
        <v>0</v>
      </c>
      <c r="P43" s="89">
        <v>0</v>
      </c>
      <c r="Q43" s="90">
        <f>O43+P43</f>
        <v>0</v>
      </c>
      <c r="R43" s="80" t="str">
        <f>IFERROR(Q43/N43,"-")</f>
        <v>-</v>
      </c>
      <c r="S43" s="79">
        <v>0</v>
      </c>
      <c r="T43" s="79">
        <v>0</v>
      </c>
      <c r="U43" s="80" t="str">
        <f>IFERROR(T43/(Q43),"-")</f>
        <v>-</v>
      </c>
      <c r="V43" s="81"/>
      <c r="W43" s="82">
        <v>0</v>
      </c>
      <c r="X43" s="80" t="str">
        <f>IF(Q43=0,"-",W43/Q43)</f>
        <v>-</v>
      </c>
      <c r="Y43" s="181">
        <v>0</v>
      </c>
      <c r="Z43" s="182" t="str">
        <f>IFERROR(Y43/Q43,"-")</f>
        <v>-</v>
      </c>
      <c r="AA43" s="182" t="str">
        <f>IFERROR(Y43/W43,"-")</f>
        <v>-</v>
      </c>
      <c r="AB43" s="176"/>
      <c r="AC43" s="83"/>
      <c r="AD43" s="77"/>
      <c r="AE43" s="91"/>
      <c r="AF43" s="92" t="str">
        <f>IF(Q43=0,"",IF(AE43=0,"",(AE43/Q43)))</f>
        <v/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 t="str">
        <f>IF(Q43=0,"",IF(AN43=0,"",(AN43/Q43)))</f>
        <v/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 t="str">
        <f>IF(Q43=0,"",IF(AW43=0,"",(AW43/Q43)))</f>
        <v/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 t="str">
        <f>IF(Q43=0,"",IF(BF43=0,"",(BF43/Q43)))</f>
        <v/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/>
      <c r="BP43" s="117" t="str">
        <f>IF(Q43=0,"",IF(BO43=0,"",(BO43/Q43)))</f>
        <v/>
      </c>
      <c r="BQ43" s="118"/>
      <c r="BR43" s="119" t="str">
        <f>IFERROR(BQ43/BO43,"-")</f>
        <v>-</v>
      </c>
      <c r="BS43" s="120"/>
      <c r="BT43" s="121" t="str">
        <f>IFERROR(BS43/BO43,"-")</f>
        <v>-</v>
      </c>
      <c r="BU43" s="122"/>
      <c r="BV43" s="122"/>
      <c r="BW43" s="122"/>
      <c r="BX43" s="123"/>
      <c r="BY43" s="124" t="str">
        <f>IF(Q43=0,"",IF(BX43=0,"",(BX43/Q43)))</f>
        <v/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 t="str">
        <f>IF(Q43=0,"",IF(CG43=0,"",(CG43/Q43)))</f>
        <v/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0.19230769230769</v>
      </c>
      <c r="B44" s="184" t="s">
        <v>141</v>
      </c>
      <c r="C44" s="184" t="s">
        <v>58</v>
      </c>
      <c r="D44" s="184"/>
      <c r="E44" s="184" t="s">
        <v>137</v>
      </c>
      <c r="F44" s="184" t="s">
        <v>142</v>
      </c>
      <c r="G44" s="184" t="s">
        <v>61</v>
      </c>
      <c r="H44" s="87" t="s">
        <v>94</v>
      </c>
      <c r="I44" s="87" t="s">
        <v>130</v>
      </c>
      <c r="J44" s="186" t="s">
        <v>143</v>
      </c>
      <c r="K44" s="176">
        <v>130000</v>
      </c>
      <c r="L44" s="79">
        <v>10</v>
      </c>
      <c r="M44" s="79">
        <v>0</v>
      </c>
      <c r="N44" s="79">
        <v>44</v>
      </c>
      <c r="O44" s="88">
        <v>4</v>
      </c>
      <c r="P44" s="89">
        <v>0</v>
      </c>
      <c r="Q44" s="90">
        <f>O44+P44</f>
        <v>4</v>
      </c>
      <c r="R44" s="80">
        <f>IFERROR(Q44/N44,"-")</f>
        <v>0.090909090909091</v>
      </c>
      <c r="S44" s="79">
        <v>0</v>
      </c>
      <c r="T44" s="79">
        <v>2</v>
      </c>
      <c r="U44" s="80">
        <f>IFERROR(T44/(Q44),"-")</f>
        <v>0.5</v>
      </c>
      <c r="V44" s="81">
        <f>IFERROR(K44/SUM(Q44:Q45),"-")</f>
        <v>14444.444444444</v>
      </c>
      <c r="W44" s="82">
        <v>1</v>
      </c>
      <c r="X44" s="80">
        <f>IF(Q44=0,"-",W44/Q44)</f>
        <v>0.25</v>
      </c>
      <c r="Y44" s="181">
        <v>1000</v>
      </c>
      <c r="Z44" s="182">
        <f>IFERROR(Y44/Q44,"-")</f>
        <v>250</v>
      </c>
      <c r="AA44" s="182">
        <f>IFERROR(Y44/W44,"-")</f>
        <v>1000</v>
      </c>
      <c r="AB44" s="176">
        <f>SUM(Y44:Y45)-SUM(K44:K45)</f>
        <v>-105000</v>
      </c>
      <c r="AC44" s="83">
        <f>SUM(Y44:Y45)/SUM(K44:K45)</f>
        <v>0.19230769230769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0.25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0.5</v>
      </c>
      <c r="BQ44" s="118">
        <v>1</v>
      </c>
      <c r="BR44" s="119">
        <f>IFERROR(BQ44/BO44,"-")</f>
        <v>0.5</v>
      </c>
      <c r="BS44" s="120">
        <v>1000</v>
      </c>
      <c r="BT44" s="121">
        <f>IFERROR(BS44/BO44,"-")</f>
        <v>500</v>
      </c>
      <c r="BU44" s="122">
        <v>1</v>
      </c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>
        <v>1</v>
      </c>
      <c r="CH44" s="131">
        <f>IF(Q44=0,"",IF(CG44=0,"",(CG44/Q44)))</f>
        <v>0.25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1</v>
      </c>
      <c r="CQ44" s="138">
        <v>1000</v>
      </c>
      <c r="CR44" s="138">
        <v>1000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144</v>
      </c>
      <c r="C45" s="184" t="s">
        <v>58</v>
      </c>
      <c r="D45" s="184"/>
      <c r="E45" s="184" t="s">
        <v>137</v>
      </c>
      <c r="F45" s="184" t="s">
        <v>142</v>
      </c>
      <c r="G45" s="184" t="s">
        <v>73</v>
      </c>
      <c r="H45" s="87"/>
      <c r="I45" s="87"/>
      <c r="J45" s="87"/>
      <c r="K45" s="176"/>
      <c r="L45" s="79">
        <v>35</v>
      </c>
      <c r="M45" s="79">
        <v>24</v>
      </c>
      <c r="N45" s="79">
        <v>7</v>
      </c>
      <c r="O45" s="88">
        <v>5</v>
      </c>
      <c r="P45" s="89">
        <v>0</v>
      </c>
      <c r="Q45" s="90">
        <f>O45+P45</f>
        <v>5</v>
      </c>
      <c r="R45" s="80">
        <f>IFERROR(Q45/N45,"-")</f>
        <v>0.71428571428571</v>
      </c>
      <c r="S45" s="79">
        <v>2</v>
      </c>
      <c r="T45" s="79">
        <v>1</v>
      </c>
      <c r="U45" s="80">
        <f>IFERROR(T45/(Q45),"-")</f>
        <v>0.2</v>
      </c>
      <c r="V45" s="81"/>
      <c r="W45" s="82">
        <v>2</v>
      </c>
      <c r="X45" s="80">
        <f>IF(Q45=0,"-",W45/Q45)</f>
        <v>0.4</v>
      </c>
      <c r="Y45" s="181">
        <v>24000</v>
      </c>
      <c r="Z45" s="182">
        <f>IFERROR(Y45/Q45,"-")</f>
        <v>4800</v>
      </c>
      <c r="AA45" s="182">
        <f>IFERROR(Y45/W45,"-")</f>
        <v>12000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3</v>
      </c>
      <c r="BP45" s="117">
        <f>IF(Q45=0,"",IF(BO45=0,"",(BO45/Q45)))</f>
        <v>0.6</v>
      </c>
      <c r="BQ45" s="118">
        <v>1</v>
      </c>
      <c r="BR45" s="119">
        <f>IFERROR(BQ45/BO45,"-")</f>
        <v>0.33333333333333</v>
      </c>
      <c r="BS45" s="120">
        <v>313000</v>
      </c>
      <c r="BT45" s="121">
        <f>IFERROR(BS45/BO45,"-")</f>
        <v>104333.33333333</v>
      </c>
      <c r="BU45" s="122"/>
      <c r="BV45" s="122"/>
      <c r="BW45" s="122">
        <v>1</v>
      </c>
      <c r="BX45" s="123">
        <v>2</v>
      </c>
      <c r="BY45" s="124">
        <f>IF(Q45=0,"",IF(BX45=0,"",(BX45/Q45)))</f>
        <v>0.4</v>
      </c>
      <c r="BZ45" s="125">
        <v>1</v>
      </c>
      <c r="CA45" s="126">
        <f>IFERROR(BZ45/BX45,"-")</f>
        <v>0.5</v>
      </c>
      <c r="CB45" s="127">
        <v>35000</v>
      </c>
      <c r="CC45" s="128">
        <f>IFERROR(CB45/BX45,"-")</f>
        <v>17500</v>
      </c>
      <c r="CD45" s="129"/>
      <c r="CE45" s="129"/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24000</v>
      </c>
      <c r="CR45" s="138">
        <v>313000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>
        <f>AC46</f>
        <v>1.052</v>
      </c>
      <c r="B46" s="184" t="s">
        <v>145</v>
      </c>
      <c r="C46" s="184" t="s">
        <v>58</v>
      </c>
      <c r="D46" s="184"/>
      <c r="E46" s="184" t="s">
        <v>76</v>
      </c>
      <c r="F46" s="184" t="s">
        <v>60</v>
      </c>
      <c r="G46" s="184" t="s">
        <v>61</v>
      </c>
      <c r="H46" s="87" t="s">
        <v>114</v>
      </c>
      <c r="I46" s="87" t="s">
        <v>146</v>
      </c>
      <c r="J46" s="185" t="s">
        <v>64</v>
      </c>
      <c r="K46" s="176">
        <v>250000</v>
      </c>
      <c r="L46" s="79">
        <v>22</v>
      </c>
      <c r="M46" s="79">
        <v>0</v>
      </c>
      <c r="N46" s="79">
        <v>77</v>
      </c>
      <c r="O46" s="88">
        <v>10</v>
      </c>
      <c r="P46" s="89">
        <v>0</v>
      </c>
      <c r="Q46" s="90">
        <f>O46+P46</f>
        <v>10</v>
      </c>
      <c r="R46" s="80">
        <f>IFERROR(Q46/N46,"-")</f>
        <v>0.12987012987013</v>
      </c>
      <c r="S46" s="79">
        <v>1</v>
      </c>
      <c r="T46" s="79">
        <v>4</v>
      </c>
      <c r="U46" s="80">
        <f>IFERROR(T46/(Q46),"-")</f>
        <v>0.4</v>
      </c>
      <c r="V46" s="81">
        <f>IFERROR(K46/SUM(Q46:Q47),"-")</f>
        <v>15625</v>
      </c>
      <c r="W46" s="82">
        <v>4</v>
      </c>
      <c r="X46" s="80">
        <f>IF(Q46=0,"-",W46/Q46)</f>
        <v>0.4</v>
      </c>
      <c r="Y46" s="181">
        <v>127000</v>
      </c>
      <c r="Z46" s="182">
        <f>IFERROR(Y46/Q46,"-")</f>
        <v>12700</v>
      </c>
      <c r="AA46" s="182">
        <f>IFERROR(Y46/W46,"-")</f>
        <v>31750</v>
      </c>
      <c r="AB46" s="176">
        <f>SUM(Y46:Y47)-SUM(K46:K47)</f>
        <v>13000</v>
      </c>
      <c r="AC46" s="83">
        <f>SUM(Y46:Y47)/SUM(K46:K47)</f>
        <v>1.052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5</v>
      </c>
      <c r="BG46" s="110">
        <f>IF(Q46=0,"",IF(BF46=0,"",(BF46/Q46)))</f>
        <v>0.5</v>
      </c>
      <c r="BH46" s="109">
        <v>2</v>
      </c>
      <c r="BI46" s="111">
        <f>IFERROR(BH46/BF46,"-")</f>
        <v>0.4</v>
      </c>
      <c r="BJ46" s="112">
        <v>25000</v>
      </c>
      <c r="BK46" s="113">
        <f>IFERROR(BJ46/BF46,"-")</f>
        <v>5000</v>
      </c>
      <c r="BL46" s="114">
        <v>2</v>
      </c>
      <c r="BM46" s="114"/>
      <c r="BN46" s="114"/>
      <c r="BO46" s="116">
        <v>5</v>
      </c>
      <c r="BP46" s="117">
        <f>IF(Q46=0,"",IF(BO46=0,"",(BO46/Q46)))</f>
        <v>0.5</v>
      </c>
      <c r="BQ46" s="118">
        <v>2</v>
      </c>
      <c r="BR46" s="119">
        <f>IFERROR(BQ46/BO46,"-")</f>
        <v>0.4</v>
      </c>
      <c r="BS46" s="120">
        <v>102000</v>
      </c>
      <c r="BT46" s="121">
        <f>IFERROR(BS46/BO46,"-")</f>
        <v>20400</v>
      </c>
      <c r="BU46" s="122">
        <v>1</v>
      </c>
      <c r="BV46" s="122"/>
      <c r="BW46" s="122">
        <v>1</v>
      </c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4</v>
      </c>
      <c r="CQ46" s="138">
        <v>127000</v>
      </c>
      <c r="CR46" s="138">
        <v>99000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147</v>
      </c>
      <c r="C47" s="184" t="s">
        <v>58</v>
      </c>
      <c r="D47" s="184"/>
      <c r="E47" s="184" t="s">
        <v>76</v>
      </c>
      <c r="F47" s="184" t="s">
        <v>60</v>
      </c>
      <c r="G47" s="184" t="s">
        <v>73</v>
      </c>
      <c r="H47" s="87"/>
      <c r="I47" s="87"/>
      <c r="J47" s="87"/>
      <c r="K47" s="176"/>
      <c r="L47" s="79">
        <v>65</v>
      </c>
      <c r="M47" s="79">
        <v>34</v>
      </c>
      <c r="N47" s="79">
        <v>15</v>
      </c>
      <c r="O47" s="88">
        <v>6</v>
      </c>
      <c r="P47" s="89">
        <v>0</v>
      </c>
      <c r="Q47" s="90">
        <f>O47+P47</f>
        <v>6</v>
      </c>
      <c r="R47" s="80">
        <f>IFERROR(Q47/N47,"-")</f>
        <v>0.4</v>
      </c>
      <c r="S47" s="79">
        <v>1</v>
      </c>
      <c r="T47" s="79">
        <v>3</v>
      </c>
      <c r="U47" s="80">
        <f>IFERROR(T47/(Q47),"-")</f>
        <v>0.5</v>
      </c>
      <c r="V47" s="81"/>
      <c r="W47" s="82">
        <v>4</v>
      </c>
      <c r="X47" s="80">
        <f>IF(Q47=0,"-",W47/Q47)</f>
        <v>0.66666666666667</v>
      </c>
      <c r="Y47" s="181">
        <v>136000</v>
      </c>
      <c r="Z47" s="182">
        <f>IFERROR(Y47/Q47,"-")</f>
        <v>22666.666666667</v>
      </c>
      <c r="AA47" s="182">
        <f>IFERROR(Y47/W47,"-")</f>
        <v>34000</v>
      </c>
      <c r="AB47" s="176"/>
      <c r="AC47" s="83"/>
      <c r="AD47" s="77"/>
      <c r="AE47" s="91">
        <v>1</v>
      </c>
      <c r="AF47" s="92">
        <f>IF(Q47=0,"",IF(AE47=0,"",(AE47/Q47)))</f>
        <v>0.16666666666667</v>
      </c>
      <c r="AG47" s="91">
        <v>1</v>
      </c>
      <c r="AH47" s="93">
        <f>IFERROR(AG47/AE47,"-")</f>
        <v>1</v>
      </c>
      <c r="AI47" s="94">
        <v>5000</v>
      </c>
      <c r="AJ47" s="95">
        <f>IFERROR(AI47/AE47,"-")</f>
        <v>5000</v>
      </c>
      <c r="AK47" s="96"/>
      <c r="AL47" s="96">
        <v>1</v>
      </c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2</v>
      </c>
      <c r="BP47" s="117">
        <f>IF(Q47=0,"",IF(BO47=0,"",(BO47/Q47)))</f>
        <v>0.33333333333333</v>
      </c>
      <c r="BQ47" s="118">
        <v>1</v>
      </c>
      <c r="BR47" s="119">
        <f>IFERROR(BQ47/BO47,"-")</f>
        <v>0.5</v>
      </c>
      <c r="BS47" s="120">
        <v>90000</v>
      </c>
      <c r="BT47" s="121">
        <f>IFERROR(BS47/BO47,"-")</f>
        <v>45000</v>
      </c>
      <c r="BU47" s="122"/>
      <c r="BV47" s="122"/>
      <c r="BW47" s="122">
        <v>1</v>
      </c>
      <c r="BX47" s="123">
        <v>3</v>
      </c>
      <c r="BY47" s="124">
        <f>IF(Q47=0,"",IF(BX47=0,"",(BX47/Q47)))</f>
        <v>0.5</v>
      </c>
      <c r="BZ47" s="125">
        <v>2</v>
      </c>
      <c r="CA47" s="126">
        <f>IFERROR(BZ47/BX47,"-")</f>
        <v>0.66666666666667</v>
      </c>
      <c r="CB47" s="127">
        <v>41000</v>
      </c>
      <c r="CC47" s="128">
        <f>IFERROR(CB47/BX47,"-")</f>
        <v>13666.666666667</v>
      </c>
      <c r="CD47" s="129"/>
      <c r="CE47" s="129"/>
      <c r="CF47" s="129">
        <v>2</v>
      </c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4</v>
      </c>
      <c r="CQ47" s="138">
        <v>136000</v>
      </c>
      <c r="CR47" s="138">
        <v>90000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0.46</v>
      </c>
      <c r="B48" s="184" t="s">
        <v>148</v>
      </c>
      <c r="C48" s="184" t="s">
        <v>58</v>
      </c>
      <c r="D48" s="184"/>
      <c r="E48" s="184" t="s">
        <v>59</v>
      </c>
      <c r="F48" s="184" t="s">
        <v>129</v>
      </c>
      <c r="G48" s="184" t="s">
        <v>61</v>
      </c>
      <c r="H48" s="87" t="s">
        <v>114</v>
      </c>
      <c r="I48" s="87" t="s">
        <v>130</v>
      </c>
      <c r="J48" s="185" t="s">
        <v>149</v>
      </c>
      <c r="K48" s="176">
        <v>150000</v>
      </c>
      <c r="L48" s="79">
        <v>13</v>
      </c>
      <c r="M48" s="79">
        <v>0</v>
      </c>
      <c r="N48" s="79">
        <v>43</v>
      </c>
      <c r="O48" s="88">
        <v>6</v>
      </c>
      <c r="P48" s="89">
        <v>0</v>
      </c>
      <c r="Q48" s="90">
        <f>O48+P48</f>
        <v>6</v>
      </c>
      <c r="R48" s="80">
        <f>IFERROR(Q48/N48,"-")</f>
        <v>0.13953488372093</v>
      </c>
      <c r="S48" s="79">
        <v>1</v>
      </c>
      <c r="T48" s="79">
        <v>3</v>
      </c>
      <c r="U48" s="80">
        <f>IFERROR(T48/(Q48),"-")</f>
        <v>0.5</v>
      </c>
      <c r="V48" s="81">
        <f>IFERROR(K48/SUM(Q48:Q49),"-")</f>
        <v>11538.461538462</v>
      </c>
      <c r="W48" s="82">
        <v>1</v>
      </c>
      <c r="X48" s="80">
        <f>IF(Q48=0,"-",W48/Q48)</f>
        <v>0.16666666666667</v>
      </c>
      <c r="Y48" s="181">
        <v>25000</v>
      </c>
      <c r="Z48" s="182">
        <f>IFERROR(Y48/Q48,"-")</f>
        <v>4166.6666666667</v>
      </c>
      <c r="AA48" s="182">
        <f>IFERROR(Y48/W48,"-")</f>
        <v>25000</v>
      </c>
      <c r="AB48" s="176">
        <f>SUM(Y48:Y49)-SUM(K48:K49)</f>
        <v>-81000</v>
      </c>
      <c r="AC48" s="83">
        <f>SUM(Y48:Y49)/SUM(K48:K49)</f>
        <v>0.46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3</v>
      </c>
      <c r="BG48" s="110">
        <f>IF(Q48=0,"",IF(BF48=0,"",(BF48/Q48)))</f>
        <v>0.5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3</v>
      </c>
      <c r="BP48" s="117">
        <f>IF(Q48=0,"",IF(BO48=0,"",(BO48/Q48)))</f>
        <v>0.5</v>
      </c>
      <c r="BQ48" s="118">
        <v>1</v>
      </c>
      <c r="BR48" s="119">
        <f>IFERROR(BQ48/BO48,"-")</f>
        <v>0.33333333333333</v>
      </c>
      <c r="BS48" s="120">
        <v>25000</v>
      </c>
      <c r="BT48" s="121">
        <f>IFERROR(BS48/BO48,"-")</f>
        <v>8333.3333333333</v>
      </c>
      <c r="BU48" s="122"/>
      <c r="BV48" s="122"/>
      <c r="BW48" s="122">
        <v>1</v>
      </c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25000</v>
      </c>
      <c r="CR48" s="138">
        <v>25000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150</v>
      </c>
      <c r="C49" s="184" t="s">
        <v>58</v>
      </c>
      <c r="D49" s="184"/>
      <c r="E49" s="184" t="s">
        <v>59</v>
      </c>
      <c r="F49" s="184" t="s">
        <v>129</v>
      </c>
      <c r="G49" s="184" t="s">
        <v>73</v>
      </c>
      <c r="H49" s="87"/>
      <c r="I49" s="87"/>
      <c r="J49" s="87"/>
      <c r="K49" s="176"/>
      <c r="L49" s="79">
        <v>32</v>
      </c>
      <c r="M49" s="79">
        <v>30</v>
      </c>
      <c r="N49" s="79">
        <v>7</v>
      </c>
      <c r="O49" s="88">
        <v>7</v>
      </c>
      <c r="P49" s="89">
        <v>0</v>
      </c>
      <c r="Q49" s="90">
        <f>O49+P49</f>
        <v>7</v>
      </c>
      <c r="R49" s="80">
        <f>IFERROR(Q49/N49,"-")</f>
        <v>1</v>
      </c>
      <c r="S49" s="79">
        <v>0</v>
      </c>
      <c r="T49" s="79">
        <v>2</v>
      </c>
      <c r="U49" s="80">
        <f>IFERROR(T49/(Q49),"-")</f>
        <v>0.28571428571429</v>
      </c>
      <c r="V49" s="81"/>
      <c r="W49" s="82">
        <v>3</v>
      </c>
      <c r="X49" s="80">
        <f>IF(Q49=0,"-",W49/Q49)</f>
        <v>0.42857142857143</v>
      </c>
      <c r="Y49" s="181">
        <v>44000</v>
      </c>
      <c r="Z49" s="182">
        <f>IFERROR(Y49/Q49,"-")</f>
        <v>6285.7142857143</v>
      </c>
      <c r="AA49" s="182">
        <f>IFERROR(Y49/W49,"-")</f>
        <v>14666.666666667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>
        <v>1</v>
      </c>
      <c r="AX49" s="104">
        <f>IF(Q49=0,"",IF(AW49=0,"",(AW49/Q49)))</f>
        <v>0.14285714285714</v>
      </c>
      <c r="AY49" s="103"/>
      <c r="AZ49" s="105">
        <f>IFERROR(AY49/AW49,"-")</f>
        <v>0</v>
      </c>
      <c r="BA49" s="106"/>
      <c r="BB49" s="107">
        <f>IFERROR(BA49/AW49,"-")</f>
        <v>0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0.28571428571429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3</v>
      </c>
      <c r="BY49" s="124">
        <f>IF(Q49=0,"",IF(BX49=0,"",(BX49/Q49)))</f>
        <v>0.42857142857143</v>
      </c>
      <c r="BZ49" s="125">
        <v>2</v>
      </c>
      <c r="CA49" s="126">
        <f>IFERROR(BZ49/BX49,"-")</f>
        <v>0.66666666666667</v>
      </c>
      <c r="CB49" s="127">
        <v>34000</v>
      </c>
      <c r="CC49" s="128">
        <f>IFERROR(CB49/BX49,"-")</f>
        <v>11333.333333333</v>
      </c>
      <c r="CD49" s="129"/>
      <c r="CE49" s="129">
        <v>1</v>
      </c>
      <c r="CF49" s="129">
        <v>1</v>
      </c>
      <c r="CG49" s="130">
        <v>1</v>
      </c>
      <c r="CH49" s="131">
        <f>IF(Q49=0,"",IF(CG49=0,"",(CG49/Q49)))</f>
        <v>0.14285714285714</v>
      </c>
      <c r="CI49" s="132">
        <v>1</v>
      </c>
      <c r="CJ49" s="133">
        <f>IFERROR(CI49/CG49,"-")</f>
        <v>1</v>
      </c>
      <c r="CK49" s="134">
        <v>10000</v>
      </c>
      <c r="CL49" s="135">
        <f>IFERROR(CK49/CG49,"-")</f>
        <v>10000</v>
      </c>
      <c r="CM49" s="136">
        <v>1</v>
      </c>
      <c r="CN49" s="136"/>
      <c r="CO49" s="136"/>
      <c r="CP49" s="137">
        <v>3</v>
      </c>
      <c r="CQ49" s="138">
        <v>44000</v>
      </c>
      <c r="CR49" s="138">
        <v>24000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0.66</v>
      </c>
      <c r="B50" s="184" t="s">
        <v>151</v>
      </c>
      <c r="C50" s="184" t="s">
        <v>58</v>
      </c>
      <c r="D50" s="184"/>
      <c r="E50" s="184" t="s">
        <v>59</v>
      </c>
      <c r="F50" s="184" t="s">
        <v>152</v>
      </c>
      <c r="G50" s="184" t="s">
        <v>61</v>
      </c>
      <c r="H50" s="87" t="s">
        <v>77</v>
      </c>
      <c r="I50" s="87" t="s">
        <v>130</v>
      </c>
      <c r="J50" s="186" t="s">
        <v>131</v>
      </c>
      <c r="K50" s="176">
        <v>300000</v>
      </c>
      <c r="L50" s="79">
        <v>20</v>
      </c>
      <c r="M50" s="79">
        <v>0</v>
      </c>
      <c r="N50" s="79">
        <v>61</v>
      </c>
      <c r="O50" s="88">
        <v>6</v>
      </c>
      <c r="P50" s="89">
        <v>0</v>
      </c>
      <c r="Q50" s="90">
        <f>O50+P50</f>
        <v>6</v>
      </c>
      <c r="R50" s="80">
        <f>IFERROR(Q50/N50,"-")</f>
        <v>0.098360655737705</v>
      </c>
      <c r="S50" s="79">
        <v>1</v>
      </c>
      <c r="T50" s="79">
        <v>3</v>
      </c>
      <c r="U50" s="80">
        <f>IFERROR(T50/(Q50),"-")</f>
        <v>0.5</v>
      </c>
      <c r="V50" s="81">
        <f>IFERROR(K50/SUM(Q50:Q51),"-")</f>
        <v>20000</v>
      </c>
      <c r="W50" s="82">
        <v>1</v>
      </c>
      <c r="X50" s="80">
        <f>IF(Q50=0,"-",W50/Q50)</f>
        <v>0.16666666666667</v>
      </c>
      <c r="Y50" s="181">
        <v>25000</v>
      </c>
      <c r="Z50" s="182">
        <f>IFERROR(Y50/Q50,"-")</f>
        <v>4166.6666666667</v>
      </c>
      <c r="AA50" s="182">
        <f>IFERROR(Y50/W50,"-")</f>
        <v>25000</v>
      </c>
      <c r="AB50" s="176">
        <f>SUM(Y50:Y51)-SUM(K50:K51)</f>
        <v>-102000</v>
      </c>
      <c r="AC50" s="83">
        <f>SUM(Y50:Y51)/SUM(K50:K51)</f>
        <v>0.66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0.33333333333333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4</v>
      </c>
      <c r="BP50" s="117">
        <f>IF(Q50=0,"",IF(BO50=0,"",(BO50/Q50)))</f>
        <v>0.66666666666667</v>
      </c>
      <c r="BQ50" s="118">
        <v>1</v>
      </c>
      <c r="BR50" s="119">
        <f>IFERROR(BQ50/BO50,"-")</f>
        <v>0.25</v>
      </c>
      <c r="BS50" s="120">
        <v>25000</v>
      </c>
      <c r="BT50" s="121">
        <f>IFERROR(BS50/BO50,"-")</f>
        <v>6250</v>
      </c>
      <c r="BU50" s="122"/>
      <c r="BV50" s="122"/>
      <c r="BW50" s="122">
        <v>1</v>
      </c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25000</v>
      </c>
      <c r="CR50" s="138">
        <v>25000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153</v>
      </c>
      <c r="C51" s="184" t="s">
        <v>58</v>
      </c>
      <c r="D51" s="184"/>
      <c r="E51" s="184" t="s">
        <v>59</v>
      </c>
      <c r="F51" s="184" t="s">
        <v>152</v>
      </c>
      <c r="G51" s="184" t="s">
        <v>73</v>
      </c>
      <c r="H51" s="87"/>
      <c r="I51" s="87"/>
      <c r="J51" s="87"/>
      <c r="K51" s="176"/>
      <c r="L51" s="79">
        <v>51</v>
      </c>
      <c r="M51" s="79">
        <v>34</v>
      </c>
      <c r="N51" s="79">
        <v>4</v>
      </c>
      <c r="O51" s="88">
        <v>9</v>
      </c>
      <c r="P51" s="89">
        <v>0</v>
      </c>
      <c r="Q51" s="90">
        <f>O51+P51</f>
        <v>9</v>
      </c>
      <c r="R51" s="80">
        <f>IFERROR(Q51/N51,"-")</f>
        <v>2.25</v>
      </c>
      <c r="S51" s="79">
        <v>0</v>
      </c>
      <c r="T51" s="79">
        <v>2</v>
      </c>
      <c r="U51" s="80">
        <f>IFERROR(T51/(Q51),"-")</f>
        <v>0.22222222222222</v>
      </c>
      <c r="V51" s="81"/>
      <c r="W51" s="82">
        <v>2</v>
      </c>
      <c r="X51" s="80">
        <f>IF(Q51=0,"-",W51/Q51)</f>
        <v>0.22222222222222</v>
      </c>
      <c r="Y51" s="181">
        <v>173000</v>
      </c>
      <c r="Z51" s="182">
        <f>IFERROR(Y51/Q51,"-")</f>
        <v>19222.222222222</v>
      </c>
      <c r="AA51" s="182">
        <f>IFERROR(Y51/W51,"-")</f>
        <v>86500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0.22222222222222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0.11111111111111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5</v>
      </c>
      <c r="BY51" s="124">
        <f>IF(Q51=0,"",IF(BX51=0,"",(BX51/Q51)))</f>
        <v>0.55555555555556</v>
      </c>
      <c r="BZ51" s="125">
        <v>1</v>
      </c>
      <c r="CA51" s="126">
        <f>IFERROR(BZ51/BX51,"-")</f>
        <v>0.2</v>
      </c>
      <c r="CB51" s="127">
        <v>8000</v>
      </c>
      <c r="CC51" s="128">
        <f>IFERROR(CB51/BX51,"-")</f>
        <v>1600</v>
      </c>
      <c r="CD51" s="129"/>
      <c r="CE51" s="129">
        <v>1</v>
      </c>
      <c r="CF51" s="129"/>
      <c r="CG51" s="130">
        <v>1</v>
      </c>
      <c r="CH51" s="131">
        <f>IF(Q51=0,"",IF(CG51=0,"",(CG51/Q51)))</f>
        <v>0.11111111111111</v>
      </c>
      <c r="CI51" s="132">
        <v>1</v>
      </c>
      <c r="CJ51" s="133">
        <f>IFERROR(CI51/CG51,"-")</f>
        <v>1</v>
      </c>
      <c r="CK51" s="134">
        <v>165000</v>
      </c>
      <c r="CL51" s="135">
        <f>IFERROR(CK51/CG51,"-")</f>
        <v>165000</v>
      </c>
      <c r="CM51" s="136"/>
      <c r="CN51" s="136"/>
      <c r="CO51" s="136">
        <v>1</v>
      </c>
      <c r="CP51" s="137">
        <v>2</v>
      </c>
      <c r="CQ51" s="138">
        <v>173000</v>
      </c>
      <c r="CR51" s="138">
        <v>165000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5.5538461538462</v>
      </c>
      <c r="B52" s="184" t="s">
        <v>154</v>
      </c>
      <c r="C52" s="184" t="s">
        <v>58</v>
      </c>
      <c r="D52" s="184"/>
      <c r="E52" s="184" t="s">
        <v>59</v>
      </c>
      <c r="F52" s="184" t="s">
        <v>60</v>
      </c>
      <c r="G52" s="184" t="s">
        <v>61</v>
      </c>
      <c r="H52" s="87" t="s">
        <v>155</v>
      </c>
      <c r="I52" s="87" t="s">
        <v>130</v>
      </c>
      <c r="J52" s="185" t="s">
        <v>149</v>
      </c>
      <c r="K52" s="176">
        <v>130000</v>
      </c>
      <c r="L52" s="79">
        <v>4</v>
      </c>
      <c r="M52" s="79">
        <v>0</v>
      </c>
      <c r="N52" s="79">
        <v>24</v>
      </c>
      <c r="O52" s="88">
        <v>1</v>
      </c>
      <c r="P52" s="89">
        <v>0</v>
      </c>
      <c r="Q52" s="90">
        <f>O52+P52</f>
        <v>1</v>
      </c>
      <c r="R52" s="80">
        <f>IFERROR(Q52/N52,"-")</f>
        <v>0.041666666666667</v>
      </c>
      <c r="S52" s="79">
        <v>0</v>
      </c>
      <c r="T52" s="79">
        <v>1</v>
      </c>
      <c r="U52" s="80">
        <f>IFERROR(T52/(Q52),"-")</f>
        <v>1</v>
      </c>
      <c r="V52" s="81">
        <f>IFERROR(K52/SUM(Q52:Q53),"-")</f>
        <v>32500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592000</v>
      </c>
      <c r="AC52" s="83">
        <f>SUM(Y52:Y53)/SUM(K52:K53)</f>
        <v>5.5538461538462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1</v>
      </c>
      <c r="AX52" s="104">
        <f>IF(Q52=0,"",IF(AW52=0,"",(AW52/Q52)))</f>
        <v>1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156</v>
      </c>
      <c r="C53" s="184" t="s">
        <v>58</v>
      </c>
      <c r="D53" s="184"/>
      <c r="E53" s="184" t="s">
        <v>59</v>
      </c>
      <c r="F53" s="184" t="s">
        <v>60</v>
      </c>
      <c r="G53" s="184" t="s">
        <v>73</v>
      </c>
      <c r="H53" s="87"/>
      <c r="I53" s="87"/>
      <c r="J53" s="87"/>
      <c r="K53" s="176"/>
      <c r="L53" s="79">
        <v>21</v>
      </c>
      <c r="M53" s="79">
        <v>20</v>
      </c>
      <c r="N53" s="79">
        <v>1</v>
      </c>
      <c r="O53" s="88">
        <v>3</v>
      </c>
      <c r="P53" s="89">
        <v>0</v>
      </c>
      <c r="Q53" s="90">
        <f>O53+P53</f>
        <v>3</v>
      </c>
      <c r="R53" s="80">
        <f>IFERROR(Q53/N53,"-")</f>
        <v>3</v>
      </c>
      <c r="S53" s="79">
        <v>1</v>
      </c>
      <c r="T53" s="79">
        <v>1</v>
      </c>
      <c r="U53" s="80">
        <f>IFERROR(T53/(Q53),"-")</f>
        <v>0.33333333333333</v>
      </c>
      <c r="V53" s="81"/>
      <c r="W53" s="82">
        <v>1</v>
      </c>
      <c r="X53" s="80">
        <f>IF(Q53=0,"-",W53/Q53)</f>
        <v>0.33333333333333</v>
      </c>
      <c r="Y53" s="181">
        <v>722000</v>
      </c>
      <c r="Z53" s="182">
        <f>IFERROR(Y53/Q53,"-")</f>
        <v>240666.66666667</v>
      </c>
      <c r="AA53" s="182">
        <f>IFERROR(Y53/W53,"-")</f>
        <v>722000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0.33333333333333</v>
      </c>
      <c r="BH53" s="109">
        <v>1</v>
      </c>
      <c r="BI53" s="111">
        <f>IFERROR(BH53/BF53,"-")</f>
        <v>1</v>
      </c>
      <c r="BJ53" s="112">
        <v>772000</v>
      </c>
      <c r="BK53" s="113">
        <f>IFERROR(BJ53/BF53,"-")</f>
        <v>772000</v>
      </c>
      <c r="BL53" s="114"/>
      <c r="BM53" s="114"/>
      <c r="BN53" s="114">
        <v>1</v>
      </c>
      <c r="BO53" s="116">
        <v>1</v>
      </c>
      <c r="BP53" s="117">
        <f>IF(Q53=0,"",IF(BO53=0,"",(BO53/Q53)))</f>
        <v>0.33333333333333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0.33333333333333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722000</v>
      </c>
      <c r="CR53" s="138">
        <v>772000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>
        <f>AC54</f>
        <v>0.77692307692308</v>
      </c>
      <c r="B54" s="184" t="s">
        <v>157</v>
      </c>
      <c r="C54" s="184" t="s">
        <v>58</v>
      </c>
      <c r="D54" s="184"/>
      <c r="E54" s="184" t="s">
        <v>137</v>
      </c>
      <c r="F54" s="184" t="s">
        <v>134</v>
      </c>
      <c r="G54" s="184" t="s">
        <v>61</v>
      </c>
      <c r="H54" s="87" t="s">
        <v>155</v>
      </c>
      <c r="I54" s="87" t="s">
        <v>130</v>
      </c>
      <c r="J54" s="186" t="s">
        <v>78</v>
      </c>
      <c r="K54" s="176">
        <v>130000</v>
      </c>
      <c r="L54" s="79">
        <v>13</v>
      </c>
      <c r="M54" s="79">
        <v>0</v>
      </c>
      <c r="N54" s="79">
        <v>36</v>
      </c>
      <c r="O54" s="88">
        <v>2</v>
      </c>
      <c r="P54" s="89">
        <v>0</v>
      </c>
      <c r="Q54" s="90">
        <f>O54+P54</f>
        <v>2</v>
      </c>
      <c r="R54" s="80">
        <f>IFERROR(Q54/N54,"-")</f>
        <v>0.055555555555556</v>
      </c>
      <c r="S54" s="79">
        <v>0</v>
      </c>
      <c r="T54" s="79">
        <v>2</v>
      </c>
      <c r="U54" s="80">
        <f>IFERROR(T54/(Q54),"-")</f>
        <v>1</v>
      </c>
      <c r="V54" s="81">
        <f>IFERROR(K54/SUM(Q54:Q55),"-")</f>
        <v>18571.428571429</v>
      </c>
      <c r="W54" s="82">
        <v>2</v>
      </c>
      <c r="X54" s="80">
        <f>IF(Q54=0,"-",W54/Q54)</f>
        <v>1</v>
      </c>
      <c r="Y54" s="181">
        <v>24000</v>
      </c>
      <c r="Z54" s="182">
        <f>IFERROR(Y54/Q54,"-")</f>
        <v>12000</v>
      </c>
      <c r="AA54" s="182">
        <f>IFERROR(Y54/W54,"-")</f>
        <v>12000</v>
      </c>
      <c r="AB54" s="176">
        <f>SUM(Y54:Y55)-SUM(K54:K55)</f>
        <v>-29000</v>
      </c>
      <c r="AC54" s="83">
        <f>SUM(Y54:Y55)/SUM(K54:K55)</f>
        <v>0.77692307692308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0.5</v>
      </c>
      <c r="BQ54" s="118">
        <v>1</v>
      </c>
      <c r="BR54" s="119">
        <f>IFERROR(BQ54/BO54,"-")</f>
        <v>1</v>
      </c>
      <c r="BS54" s="120">
        <v>3000</v>
      </c>
      <c r="BT54" s="121">
        <f>IFERROR(BS54/BO54,"-")</f>
        <v>3000</v>
      </c>
      <c r="BU54" s="122">
        <v>1</v>
      </c>
      <c r="BV54" s="122"/>
      <c r="BW54" s="122"/>
      <c r="BX54" s="123">
        <v>1</v>
      </c>
      <c r="BY54" s="124">
        <f>IF(Q54=0,"",IF(BX54=0,"",(BX54/Q54)))</f>
        <v>0.5</v>
      </c>
      <c r="BZ54" s="125">
        <v>1</v>
      </c>
      <c r="CA54" s="126">
        <f>IFERROR(BZ54/BX54,"-")</f>
        <v>1</v>
      </c>
      <c r="CB54" s="127">
        <v>21000</v>
      </c>
      <c r="CC54" s="128">
        <f>IFERROR(CB54/BX54,"-")</f>
        <v>21000</v>
      </c>
      <c r="CD54" s="129"/>
      <c r="CE54" s="129"/>
      <c r="CF54" s="129">
        <v>1</v>
      </c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2</v>
      </c>
      <c r="CQ54" s="138">
        <v>24000</v>
      </c>
      <c r="CR54" s="138">
        <v>21000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158</v>
      </c>
      <c r="C55" s="184" t="s">
        <v>58</v>
      </c>
      <c r="D55" s="184"/>
      <c r="E55" s="184" t="s">
        <v>137</v>
      </c>
      <c r="F55" s="184" t="s">
        <v>134</v>
      </c>
      <c r="G55" s="184" t="s">
        <v>73</v>
      </c>
      <c r="H55" s="87"/>
      <c r="I55" s="87"/>
      <c r="J55" s="87"/>
      <c r="K55" s="176"/>
      <c r="L55" s="79">
        <v>56</v>
      </c>
      <c r="M55" s="79">
        <v>27</v>
      </c>
      <c r="N55" s="79">
        <v>9</v>
      </c>
      <c r="O55" s="88">
        <v>5</v>
      </c>
      <c r="P55" s="89">
        <v>0</v>
      </c>
      <c r="Q55" s="90">
        <f>O55+P55</f>
        <v>5</v>
      </c>
      <c r="R55" s="80">
        <f>IFERROR(Q55/N55,"-")</f>
        <v>0.55555555555556</v>
      </c>
      <c r="S55" s="79">
        <v>1</v>
      </c>
      <c r="T55" s="79">
        <v>1</v>
      </c>
      <c r="U55" s="80">
        <f>IFERROR(T55/(Q55),"-")</f>
        <v>0.2</v>
      </c>
      <c r="V55" s="81"/>
      <c r="W55" s="82">
        <v>2</v>
      </c>
      <c r="X55" s="80">
        <f>IF(Q55=0,"-",W55/Q55)</f>
        <v>0.4</v>
      </c>
      <c r="Y55" s="181">
        <v>77000</v>
      </c>
      <c r="Z55" s="182">
        <f>IFERROR(Y55/Q55,"-")</f>
        <v>15400</v>
      </c>
      <c r="AA55" s="182">
        <f>IFERROR(Y55/W55,"-")</f>
        <v>38500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0.4</v>
      </c>
      <c r="BQ55" s="118">
        <v>2</v>
      </c>
      <c r="BR55" s="119">
        <f>IFERROR(BQ55/BO55,"-")</f>
        <v>1</v>
      </c>
      <c r="BS55" s="120">
        <v>77000</v>
      </c>
      <c r="BT55" s="121">
        <f>IFERROR(BS55/BO55,"-")</f>
        <v>38500</v>
      </c>
      <c r="BU55" s="122">
        <v>1</v>
      </c>
      <c r="BV55" s="122"/>
      <c r="BW55" s="122">
        <v>1</v>
      </c>
      <c r="BX55" s="123">
        <v>2</v>
      </c>
      <c r="BY55" s="124">
        <f>IF(Q55=0,"",IF(BX55=0,"",(BX55/Q55)))</f>
        <v>0.4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77000</v>
      </c>
      <c r="CR55" s="138">
        <v>72000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0.24166666666667</v>
      </c>
      <c r="B56" s="184" t="s">
        <v>159</v>
      </c>
      <c r="C56" s="184" t="s">
        <v>58</v>
      </c>
      <c r="D56" s="184"/>
      <c r="E56" s="184" t="s">
        <v>128</v>
      </c>
      <c r="F56" s="184" t="s">
        <v>160</v>
      </c>
      <c r="G56" s="184" t="s">
        <v>61</v>
      </c>
      <c r="H56" s="87" t="s">
        <v>161</v>
      </c>
      <c r="I56" s="87" t="s">
        <v>63</v>
      </c>
      <c r="J56" s="87" t="s">
        <v>162</v>
      </c>
      <c r="K56" s="176">
        <v>120000</v>
      </c>
      <c r="L56" s="79">
        <v>11</v>
      </c>
      <c r="M56" s="79">
        <v>0</v>
      </c>
      <c r="N56" s="79">
        <v>44</v>
      </c>
      <c r="O56" s="88">
        <v>2</v>
      </c>
      <c r="P56" s="89">
        <v>0</v>
      </c>
      <c r="Q56" s="90">
        <f>O56+P56</f>
        <v>2</v>
      </c>
      <c r="R56" s="80">
        <f>IFERROR(Q56/N56,"-")</f>
        <v>0.045454545454545</v>
      </c>
      <c r="S56" s="79">
        <v>1</v>
      </c>
      <c r="T56" s="79">
        <v>0</v>
      </c>
      <c r="U56" s="80">
        <f>IFERROR(T56/(Q56),"-")</f>
        <v>0</v>
      </c>
      <c r="V56" s="81">
        <f>IFERROR(K56/SUM(Q56:Q57),"-")</f>
        <v>20000</v>
      </c>
      <c r="W56" s="82">
        <v>1</v>
      </c>
      <c r="X56" s="80">
        <f>IF(Q56=0,"-",W56/Q56)</f>
        <v>0.5</v>
      </c>
      <c r="Y56" s="181">
        <v>5000</v>
      </c>
      <c r="Z56" s="182">
        <f>IFERROR(Y56/Q56,"-")</f>
        <v>2500</v>
      </c>
      <c r="AA56" s="182">
        <f>IFERROR(Y56/W56,"-")</f>
        <v>5000</v>
      </c>
      <c r="AB56" s="176">
        <f>SUM(Y56:Y57)-SUM(K56:K57)</f>
        <v>-91000</v>
      </c>
      <c r="AC56" s="83">
        <f>SUM(Y56:Y57)/SUM(K56:K57)</f>
        <v>0.24166666666667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2</v>
      </c>
      <c r="BP56" s="117">
        <f>IF(Q56=0,"",IF(BO56=0,"",(BO56/Q56)))</f>
        <v>1</v>
      </c>
      <c r="BQ56" s="118">
        <v>1</v>
      </c>
      <c r="BR56" s="119">
        <f>IFERROR(BQ56/BO56,"-")</f>
        <v>0.5</v>
      </c>
      <c r="BS56" s="120">
        <v>5000</v>
      </c>
      <c r="BT56" s="121">
        <f>IFERROR(BS56/BO56,"-")</f>
        <v>2500</v>
      </c>
      <c r="BU56" s="122">
        <v>1</v>
      </c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5000</v>
      </c>
      <c r="CR56" s="138">
        <v>5000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163</v>
      </c>
      <c r="C57" s="184" t="s">
        <v>58</v>
      </c>
      <c r="D57" s="184"/>
      <c r="E57" s="184" t="s">
        <v>128</v>
      </c>
      <c r="F57" s="184" t="s">
        <v>160</v>
      </c>
      <c r="G57" s="184" t="s">
        <v>73</v>
      </c>
      <c r="H57" s="87"/>
      <c r="I57" s="87"/>
      <c r="J57" s="87"/>
      <c r="K57" s="176"/>
      <c r="L57" s="79">
        <v>41</v>
      </c>
      <c r="M57" s="79">
        <v>31</v>
      </c>
      <c r="N57" s="79">
        <v>0</v>
      </c>
      <c r="O57" s="88">
        <v>4</v>
      </c>
      <c r="P57" s="89">
        <v>0</v>
      </c>
      <c r="Q57" s="90">
        <f>O57+P57</f>
        <v>4</v>
      </c>
      <c r="R57" s="80" t="str">
        <f>IFERROR(Q57/N57,"-")</f>
        <v>-</v>
      </c>
      <c r="S57" s="79">
        <v>1</v>
      </c>
      <c r="T57" s="79">
        <v>1</v>
      </c>
      <c r="U57" s="80">
        <f>IFERROR(T57/(Q57),"-")</f>
        <v>0.25</v>
      </c>
      <c r="V57" s="81"/>
      <c r="W57" s="82">
        <v>2</v>
      </c>
      <c r="X57" s="80">
        <f>IF(Q57=0,"-",W57/Q57)</f>
        <v>0.5</v>
      </c>
      <c r="Y57" s="181">
        <v>24000</v>
      </c>
      <c r="Z57" s="182">
        <f>IFERROR(Y57/Q57,"-")</f>
        <v>6000</v>
      </c>
      <c r="AA57" s="182">
        <f>IFERROR(Y57/W57,"-")</f>
        <v>12000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>
        <v>1</v>
      </c>
      <c r="AO57" s="98">
        <f>IF(Q57=0,"",IF(AN57=0,"",(AN57/Q57)))</f>
        <v>0.25</v>
      </c>
      <c r="AP57" s="97"/>
      <c r="AQ57" s="99">
        <f>IFERROR(AP57/AN57,"-")</f>
        <v>0</v>
      </c>
      <c r="AR57" s="100"/>
      <c r="AS57" s="101">
        <f>IFERROR(AR57/AN57,"-")</f>
        <v>0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>
        <v>2</v>
      </c>
      <c r="BY57" s="124">
        <f>IF(Q57=0,"",IF(BX57=0,"",(BX57/Q57)))</f>
        <v>0.5</v>
      </c>
      <c r="BZ57" s="125">
        <v>2</v>
      </c>
      <c r="CA57" s="126">
        <f>IFERROR(BZ57/BX57,"-")</f>
        <v>1</v>
      </c>
      <c r="CB57" s="127">
        <v>24000</v>
      </c>
      <c r="CC57" s="128">
        <f>IFERROR(CB57/BX57,"-")</f>
        <v>12000</v>
      </c>
      <c r="CD57" s="129">
        <v>1</v>
      </c>
      <c r="CE57" s="129"/>
      <c r="CF57" s="129">
        <v>1</v>
      </c>
      <c r="CG57" s="130">
        <v>1</v>
      </c>
      <c r="CH57" s="131">
        <f>IF(Q57=0,"",IF(CG57=0,"",(CG57/Q57)))</f>
        <v>0.25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2</v>
      </c>
      <c r="CQ57" s="138">
        <v>24000</v>
      </c>
      <c r="CR57" s="138">
        <v>23000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7.375</v>
      </c>
      <c r="B58" s="184" t="s">
        <v>164</v>
      </c>
      <c r="C58" s="184" t="s">
        <v>58</v>
      </c>
      <c r="D58" s="184"/>
      <c r="E58" s="184" t="s">
        <v>165</v>
      </c>
      <c r="F58" s="184" t="s">
        <v>160</v>
      </c>
      <c r="G58" s="184" t="s">
        <v>61</v>
      </c>
      <c r="H58" s="87" t="s">
        <v>166</v>
      </c>
      <c r="I58" s="87" t="s">
        <v>130</v>
      </c>
      <c r="J58" s="185" t="s">
        <v>149</v>
      </c>
      <c r="K58" s="176">
        <v>80000</v>
      </c>
      <c r="L58" s="79">
        <v>7</v>
      </c>
      <c r="M58" s="79">
        <v>0</v>
      </c>
      <c r="N58" s="79">
        <v>18</v>
      </c>
      <c r="O58" s="88">
        <v>0</v>
      </c>
      <c r="P58" s="89">
        <v>0</v>
      </c>
      <c r="Q58" s="90">
        <f>O58+P58</f>
        <v>0</v>
      </c>
      <c r="R58" s="80">
        <f>IFERROR(Q58/N58,"-")</f>
        <v>0</v>
      </c>
      <c r="S58" s="79">
        <v>0</v>
      </c>
      <c r="T58" s="79">
        <v>0</v>
      </c>
      <c r="U58" s="80" t="str">
        <f>IFERROR(T58/(Q58),"-")</f>
        <v>-</v>
      </c>
      <c r="V58" s="81">
        <f>IFERROR(K58/SUM(Q58:Q59),"-")</f>
        <v>20000</v>
      </c>
      <c r="W58" s="82">
        <v>0</v>
      </c>
      <c r="X58" s="80" t="str">
        <f>IF(Q58=0,"-",W58/Q58)</f>
        <v>-</v>
      </c>
      <c r="Y58" s="181">
        <v>0</v>
      </c>
      <c r="Z58" s="182" t="str">
        <f>IFERROR(Y58/Q58,"-")</f>
        <v>-</v>
      </c>
      <c r="AA58" s="182" t="str">
        <f>IFERROR(Y58/W58,"-")</f>
        <v>-</v>
      </c>
      <c r="AB58" s="176">
        <f>SUM(Y58:Y59)-SUM(K58:K59)</f>
        <v>510000</v>
      </c>
      <c r="AC58" s="83">
        <f>SUM(Y58:Y59)/SUM(K58:K59)</f>
        <v>7.375</v>
      </c>
      <c r="AD58" s="77"/>
      <c r="AE58" s="91"/>
      <c r="AF58" s="92" t="str">
        <f>IF(Q58=0,"",IF(AE58=0,"",(AE58/Q58)))</f>
        <v/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 t="str">
        <f>IF(Q58=0,"",IF(AN58=0,"",(AN58/Q58)))</f>
        <v/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 t="str">
        <f>IF(Q58=0,"",IF(AW58=0,"",(AW58/Q58)))</f>
        <v/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 t="str">
        <f>IF(Q58=0,"",IF(BF58=0,"",(BF58/Q58)))</f>
        <v/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 t="str">
        <f>IF(Q58=0,"",IF(BO58=0,"",(BO58/Q58)))</f>
        <v/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 t="str">
        <f>IF(Q58=0,"",IF(BX58=0,"",(BX58/Q58)))</f>
        <v/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 t="str">
        <f>IF(Q58=0,"",IF(CG58=0,"",(CG58/Q58)))</f>
        <v/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167</v>
      </c>
      <c r="C59" s="184" t="s">
        <v>58</v>
      </c>
      <c r="D59" s="184"/>
      <c r="E59" s="184" t="s">
        <v>165</v>
      </c>
      <c r="F59" s="184" t="s">
        <v>160</v>
      </c>
      <c r="G59" s="184" t="s">
        <v>73</v>
      </c>
      <c r="H59" s="87"/>
      <c r="I59" s="87"/>
      <c r="J59" s="87"/>
      <c r="K59" s="176"/>
      <c r="L59" s="79">
        <v>8</v>
      </c>
      <c r="M59" s="79">
        <v>7</v>
      </c>
      <c r="N59" s="79">
        <v>1</v>
      </c>
      <c r="O59" s="88">
        <v>4</v>
      </c>
      <c r="P59" s="89">
        <v>0</v>
      </c>
      <c r="Q59" s="90">
        <f>O59+P59</f>
        <v>4</v>
      </c>
      <c r="R59" s="80">
        <f>IFERROR(Q59/N59,"-")</f>
        <v>4</v>
      </c>
      <c r="S59" s="79">
        <v>1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0.25</v>
      </c>
      <c r="Y59" s="181">
        <v>590000</v>
      </c>
      <c r="Z59" s="182">
        <f>IFERROR(Y59/Q59,"-")</f>
        <v>147500</v>
      </c>
      <c r="AA59" s="182">
        <f>IFERROR(Y59/W59,"-")</f>
        <v>590000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1</v>
      </c>
      <c r="BG59" s="110">
        <f>IF(Q59=0,"",IF(BF59=0,"",(BF59/Q59)))</f>
        <v>0.25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2</v>
      </c>
      <c r="BP59" s="117">
        <f>IF(Q59=0,"",IF(BO59=0,"",(BO59/Q59)))</f>
        <v>0.5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0.25</v>
      </c>
      <c r="BZ59" s="125">
        <v>1</v>
      </c>
      <c r="CA59" s="126">
        <f>IFERROR(BZ59/BX59,"-")</f>
        <v>1</v>
      </c>
      <c r="CB59" s="127">
        <v>590000</v>
      </c>
      <c r="CC59" s="128">
        <f>IFERROR(CB59/BX59,"-")</f>
        <v>590000</v>
      </c>
      <c r="CD59" s="129"/>
      <c r="CE59" s="129"/>
      <c r="CF59" s="129">
        <v>1</v>
      </c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590000</v>
      </c>
      <c r="CR59" s="138">
        <v>590000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0.06</v>
      </c>
      <c r="B60" s="184" t="s">
        <v>168</v>
      </c>
      <c r="C60" s="184" t="s">
        <v>58</v>
      </c>
      <c r="D60" s="184"/>
      <c r="E60" s="184" t="s">
        <v>73</v>
      </c>
      <c r="F60" s="184" t="s">
        <v>160</v>
      </c>
      <c r="G60" s="184" t="s">
        <v>61</v>
      </c>
      <c r="H60" s="87" t="s">
        <v>114</v>
      </c>
      <c r="I60" s="87" t="s">
        <v>169</v>
      </c>
      <c r="J60" s="186" t="s">
        <v>170</v>
      </c>
      <c r="K60" s="176">
        <v>50000</v>
      </c>
      <c r="L60" s="79">
        <v>5</v>
      </c>
      <c r="M60" s="79">
        <v>0</v>
      </c>
      <c r="N60" s="79">
        <v>33</v>
      </c>
      <c r="O60" s="88">
        <v>1</v>
      </c>
      <c r="P60" s="89">
        <v>0</v>
      </c>
      <c r="Q60" s="90">
        <f>O60+P60</f>
        <v>1</v>
      </c>
      <c r="R60" s="80">
        <f>IFERROR(Q60/N60,"-")</f>
        <v>0.03030303030303</v>
      </c>
      <c r="S60" s="79">
        <v>0</v>
      </c>
      <c r="T60" s="79">
        <v>1</v>
      </c>
      <c r="U60" s="80">
        <f>IFERROR(T60/(Q60),"-")</f>
        <v>1</v>
      </c>
      <c r="V60" s="81">
        <f>IFERROR(K60/SUM(Q60:Q61),"-")</f>
        <v>16666.666666667</v>
      </c>
      <c r="W60" s="82">
        <v>1</v>
      </c>
      <c r="X60" s="80">
        <f>IF(Q60=0,"-",W60/Q60)</f>
        <v>1</v>
      </c>
      <c r="Y60" s="181">
        <v>3000</v>
      </c>
      <c r="Z60" s="182">
        <f>IFERROR(Y60/Q60,"-")</f>
        <v>3000</v>
      </c>
      <c r="AA60" s="182">
        <f>IFERROR(Y60/W60,"-")</f>
        <v>3000</v>
      </c>
      <c r="AB60" s="176">
        <f>SUM(Y60:Y61)-SUM(K60:K61)</f>
        <v>-47000</v>
      </c>
      <c r="AC60" s="83">
        <f>SUM(Y60:Y61)/SUM(K60:K61)</f>
        <v>0.06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1</v>
      </c>
      <c r="BQ60" s="118">
        <v>1</v>
      </c>
      <c r="BR60" s="119">
        <f>IFERROR(BQ60/BO60,"-")</f>
        <v>1</v>
      </c>
      <c r="BS60" s="120">
        <v>3000</v>
      </c>
      <c r="BT60" s="121">
        <f>IFERROR(BS60/BO60,"-")</f>
        <v>3000</v>
      </c>
      <c r="BU60" s="122">
        <v>1</v>
      </c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3000</v>
      </c>
      <c r="CR60" s="138">
        <v>3000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171</v>
      </c>
      <c r="C61" s="184" t="s">
        <v>58</v>
      </c>
      <c r="D61" s="184"/>
      <c r="E61" s="184" t="s">
        <v>73</v>
      </c>
      <c r="F61" s="184" t="s">
        <v>160</v>
      </c>
      <c r="G61" s="184" t="s">
        <v>73</v>
      </c>
      <c r="H61" s="87"/>
      <c r="I61" s="87"/>
      <c r="J61" s="87"/>
      <c r="K61" s="176"/>
      <c r="L61" s="79">
        <v>21</v>
      </c>
      <c r="M61" s="79">
        <v>16</v>
      </c>
      <c r="N61" s="79">
        <v>0</v>
      </c>
      <c r="O61" s="88">
        <v>2</v>
      </c>
      <c r="P61" s="89">
        <v>0</v>
      </c>
      <c r="Q61" s="90">
        <f>O61+P61</f>
        <v>2</v>
      </c>
      <c r="R61" s="80" t="str">
        <f>IFERROR(Q61/N61,"-")</f>
        <v>-</v>
      </c>
      <c r="S61" s="79">
        <v>0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0.5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1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7.32</v>
      </c>
      <c r="B62" s="184" t="s">
        <v>172</v>
      </c>
      <c r="C62" s="184" t="s">
        <v>58</v>
      </c>
      <c r="D62" s="184"/>
      <c r="E62" s="184" t="s">
        <v>73</v>
      </c>
      <c r="F62" s="184" t="s">
        <v>138</v>
      </c>
      <c r="G62" s="184" t="s">
        <v>61</v>
      </c>
      <c r="H62" s="87" t="s">
        <v>114</v>
      </c>
      <c r="I62" s="87" t="s">
        <v>169</v>
      </c>
      <c r="J62" s="87" t="s">
        <v>173</v>
      </c>
      <c r="K62" s="176">
        <v>50000</v>
      </c>
      <c r="L62" s="79">
        <v>8</v>
      </c>
      <c r="M62" s="79">
        <v>0</v>
      </c>
      <c r="N62" s="79">
        <v>18</v>
      </c>
      <c r="O62" s="88">
        <v>2</v>
      </c>
      <c r="P62" s="89">
        <v>0</v>
      </c>
      <c r="Q62" s="90">
        <f>O62+P62</f>
        <v>2</v>
      </c>
      <c r="R62" s="80">
        <f>IFERROR(Q62/N62,"-")</f>
        <v>0.11111111111111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16666.666666667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316000</v>
      </c>
      <c r="AC62" s="83">
        <f>SUM(Y62:Y63)/SUM(K62:K63)</f>
        <v>7.32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0.5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0.5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174</v>
      </c>
      <c r="C63" s="184" t="s">
        <v>58</v>
      </c>
      <c r="D63" s="184"/>
      <c r="E63" s="184" t="s">
        <v>73</v>
      </c>
      <c r="F63" s="184" t="s">
        <v>138</v>
      </c>
      <c r="G63" s="184" t="s">
        <v>73</v>
      </c>
      <c r="H63" s="87"/>
      <c r="I63" s="87"/>
      <c r="J63" s="87"/>
      <c r="K63" s="176"/>
      <c r="L63" s="79">
        <v>19</v>
      </c>
      <c r="M63" s="79">
        <v>13</v>
      </c>
      <c r="N63" s="79">
        <v>3</v>
      </c>
      <c r="O63" s="88">
        <v>1</v>
      </c>
      <c r="P63" s="89">
        <v>0</v>
      </c>
      <c r="Q63" s="90">
        <f>O63+P63</f>
        <v>1</v>
      </c>
      <c r="R63" s="80">
        <f>IFERROR(Q63/N63,"-")</f>
        <v>0.33333333333333</v>
      </c>
      <c r="S63" s="79">
        <v>1</v>
      </c>
      <c r="T63" s="79">
        <v>0</v>
      </c>
      <c r="U63" s="80">
        <f>IFERROR(T63/(Q63),"-")</f>
        <v>0</v>
      </c>
      <c r="V63" s="81"/>
      <c r="W63" s="82">
        <v>1</v>
      </c>
      <c r="X63" s="80">
        <f>IF(Q63=0,"-",W63/Q63)</f>
        <v>1</v>
      </c>
      <c r="Y63" s="181">
        <v>366000</v>
      </c>
      <c r="Z63" s="182">
        <f>IFERROR(Y63/Q63,"-")</f>
        <v>366000</v>
      </c>
      <c r="AA63" s="182">
        <f>IFERROR(Y63/W63,"-")</f>
        <v>366000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1</v>
      </c>
      <c r="BY63" s="124">
        <f>IF(Q63=0,"",IF(BX63=0,"",(BX63/Q63)))</f>
        <v>1</v>
      </c>
      <c r="BZ63" s="125">
        <v>1</v>
      </c>
      <c r="CA63" s="126">
        <f>IFERROR(BZ63/BX63,"-")</f>
        <v>1</v>
      </c>
      <c r="CB63" s="127">
        <v>366000</v>
      </c>
      <c r="CC63" s="128">
        <f>IFERROR(CB63/BX63,"-")</f>
        <v>366000</v>
      </c>
      <c r="CD63" s="129"/>
      <c r="CE63" s="129"/>
      <c r="CF63" s="129">
        <v>1</v>
      </c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366000</v>
      </c>
      <c r="CR63" s="138">
        <v>366000</v>
      </c>
      <c r="CS63" s="138"/>
      <c r="CT63" s="139" t="str">
        <f>IF(AND(CR63=0,CS63=0),"",IF(AND(CR63&lt;=100000,CS63&lt;=100000),"",IF(CR63/CQ63&gt;0.7,"男高",IF(CS63/CQ63&gt;0.7,"女高",""))))</f>
        <v>男高</v>
      </c>
    </row>
    <row r="64" spans="1:99">
      <c r="A64" s="78">
        <f>AC64</f>
        <v>0.064</v>
      </c>
      <c r="B64" s="184" t="s">
        <v>175</v>
      </c>
      <c r="C64" s="184" t="s">
        <v>58</v>
      </c>
      <c r="D64" s="184"/>
      <c r="E64" s="184" t="s">
        <v>176</v>
      </c>
      <c r="F64" s="184" t="s">
        <v>82</v>
      </c>
      <c r="G64" s="184" t="s">
        <v>61</v>
      </c>
      <c r="H64" s="87" t="s">
        <v>161</v>
      </c>
      <c r="I64" s="87" t="s">
        <v>177</v>
      </c>
      <c r="J64" s="186" t="s">
        <v>170</v>
      </c>
      <c r="K64" s="176">
        <v>125000</v>
      </c>
      <c r="L64" s="79">
        <v>5</v>
      </c>
      <c r="M64" s="79">
        <v>0</v>
      </c>
      <c r="N64" s="79">
        <v>26</v>
      </c>
      <c r="O64" s="88">
        <v>2</v>
      </c>
      <c r="P64" s="89">
        <v>0</v>
      </c>
      <c r="Q64" s="90">
        <f>O64+P64</f>
        <v>2</v>
      </c>
      <c r="R64" s="80">
        <f>IFERROR(Q64/N64,"-")</f>
        <v>0.076923076923077</v>
      </c>
      <c r="S64" s="79">
        <v>0</v>
      </c>
      <c r="T64" s="79">
        <v>1</v>
      </c>
      <c r="U64" s="80">
        <f>IFERROR(T64/(Q64),"-")</f>
        <v>0.5</v>
      </c>
      <c r="V64" s="81">
        <f>IFERROR(K64/SUM(Q64:Q69),"-")</f>
        <v>7812.5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SUM(Y64:Y69)-SUM(K64:K69)</f>
        <v>-117000</v>
      </c>
      <c r="AC64" s="83">
        <f>SUM(Y64:Y69)/SUM(K64:K69)</f>
        <v>0.064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0.5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1</v>
      </c>
      <c r="BP64" s="117">
        <f>IF(Q64=0,"",IF(BO64=0,"",(BO64/Q64)))</f>
        <v>0.5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178</v>
      </c>
      <c r="C65" s="184" t="s">
        <v>58</v>
      </c>
      <c r="D65" s="184"/>
      <c r="E65" s="184" t="s">
        <v>176</v>
      </c>
      <c r="F65" s="184" t="s">
        <v>102</v>
      </c>
      <c r="G65" s="184" t="s">
        <v>61</v>
      </c>
      <c r="H65" s="87" t="s">
        <v>161</v>
      </c>
      <c r="I65" s="87" t="s">
        <v>177</v>
      </c>
      <c r="J65" s="185" t="s">
        <v>64</v>
      </c>
      <c r="K65" s="176"/>
      <c r="L65" s="79">
        <v>4</v>
      </c>
      <c r="M65" s="79">
        <v>0</v>
      </c>
      <c r="N65" s="79">
        <v>27</v>
      </c>
      <c r="O65" s="88">
        <v>1</v>
      </c>
      <c r="P65" s="89">
        <v>0</v>
      </c>
      <c r="Q65" s="90">
        <f>O65+P65</f>
        <v>1</v>
      </c>
      <c r="R65" s="80">
        <f>IFERROR(Q65/N65,"-")</f>
        <v>0.037037037037037</v>
      </c>
      <c r="S65" s="79">
        <v>0</v>
      </c>
      <c r="T65" s="79">
        <v>1</v>
      </c>
      <c r="U65" s="80">
        <f>IFERROR(T65/(Q65),"-")</f>
        <v>1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>
        <v>1</v>
      </c>
      <c r="AX65" s="104">
        <f>IF(Q65=0,"",IF(AW65=0,"",(AW65/Q65)))</f>
        <v>1</v>
      </c>
      <c r="AY65" s="103"/>
      <c r="AZ65" s="105">
        <f>IFERROR(AY65/AW65,"-")</f>
        <v>0</v>
      </c>
      <c r="BA65" s="106"/>
      <c r="BB65" s="107">
        <f>IFERROR(BA65/AW65,"-")</f>
        <v>0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>
        <f>IF(Q65=0,"",IF(BO65=0,"",(BO65/Q65)))</f>
        <v>0</v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179</v>
      </c>
      <c r="C66" s="184" t="s">
        <v>58</v>
      </c>
      <c r="D66" s="184"/>
      <c r="E66" s="184" t="s">
        <v>176</v>
      </c>
      <c r="F66" s="184" t="s">
        <v>87</v>
      </c>
      <c r="G66" s="184" t="s">
        <v>61</v>
      </c>
      <c r="H66" s="87" t="s">
        <v>161</v>
      </c>
      <c r="I66" s="87" t="s">
        <v>177</v>
      </c>
      <c r="J66" s="186" t="s">
        <v>131</v>
      </c>
      <c r="K66" s="176"/>
      <c r="L66" s="79">
        <v>3</v>
      </c>
      <c r="M66" s="79">
        <v>0</v>
      </c>
      <c r="N66" s="79">
        <v>30</v>
      </c>
      <c r="O66" s="88">
        <v>1</v>
      </c>
      <c r="P66" s="89">
        <v>0</v>
      </c>
      <c r="Q66" s="90">
        <f>O66+P66</f>
        <v>1</v>
      </c>
      <c r="R66" s="80">
        <f>IFERROR(Q66/N66,"-")</f>
        <v>0.033333333333333</v>
      </c>
      <c r="S66" s="79">
        <v>0</v>
      </c>
      <c r="T66" s="79">
        <v>1</v>
      </c>
      <c r="U66" s="80">
        <f>IFERROR(T66/(Q66),"-")</f>
        <v>1</v>
      </c>
      <c r="V66" s="81"/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1</v>
      </c>
      <c r="BP66" s="117">
        <f>IF(Q66=0,"",IF(BO66=0,"",(BO66/Q66)))</f>
        <v>1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180</v>
      </c>
      <c r="C67" s="184" t="s">
        <v>58</v>
      </c>
      <c r="D67" s="184"/>
      <c r="E67" s="184" t="s">
        <v>176</v>
      </c>
      <c r="F67" s="184" t="s">
        <v>90</v>
      </c>
      <c r="G67" s="184" t="s">
        <v>61</v>
      </c>
      <c r="H67" s="87" t="s">
        <v>161</v>
      </c>
      <c r="I67" s="87" t="s">
        <v>177</v>
      </c>
      <c r="J67" s="185" t="s">
        <v>181</v>
      </c>
      <c r="K67" s="176"/>
      <c r="L67" s="79">
        <v>8</v>
      </c>
      <c r="M67" s="79">
        <v>0</v>
      </c>
      <c r="N67" s="79">
        <v>28</v>
      </c>
      <c r="O67" s="88">
        <v>2</v>
      </c>
      <c r="P67" s="89">
        <v>0</v>
      </c>
      <c r="Q67" s="90">
        <f>O67+P67</f>
        <v>2</v>
      </c>
      <c r="R67" s="80">
        <f>IFERROR(Q67/N67,"-")</f>
        <v>0.071428571428571</v>
      </c>
      <c r="S67" s="79">
        <v>0</v>
      </c>
      <c r="T67" s="79">
        <v>1</v>
      </c>
      <c r="U67" s="80">
        <f>IFERROR(T67/(Q67),"-")</f>
        <v>0.5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0.5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1</v>
      </c>
      <c r="BP67" s="117">
        <f>IF(Q67=0,"",IF(BO67=0,"",(BO67/Q67)))</f>
        <v>0.5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182</v>
      </c>
      <c r="C68" s="184" t="s">
        <v>58</v>
      </c>
      <c r="D68" s="184"/>
      <c r="E68" s="184" t="s">
        <v>176</v>
      </c>
      <c r="F68" s="184" t="s">
        <v>183</v>
      </c>
      <c r="G68" s="184" t="s">
        <v>61</v>
      </c>
      <c r="H68" s="87" t="s">
        <v>161</v>
      </c>
      <c r="I68" s="87" t="s">
        <v>177</v>
      </c>
      <c r="J68" s="186" t="s">
        <v>184</v>
      </c>
      <c r="K68" s="176"/>
      <c r="L68" s="79">
        <v>5</v>
      </c>
      <c r="M68" s="79">
        <v>0</v>
      </c>
      <c r="N68" s="79">
        <v>39</v>
      </c>
      <c r="O68" s="88">
        <v>3</v>
      </c>
      <c r="P68" s="89">
        <v>0</v>
      </c>
      <c r="Q68" s="90">
        <f>O68+P68</f>
        <v>3</v>
      </c>
      <c r="R68" s="80">
        <f>IFERROR(Q68/N68,"-")</f>
        <v>0.076923076923077</v>
      </c>
      <c r="S68" s="79">
        <v>0</v>
      </c>
      <c r="T68" s="79">
        <v>2</v>
      </c>
      <c r="U68" s="80">
        <f>IFERROR(T68/(Q68),"-")</f>
        <v>0.66666666666667</v>
      </c>
      <c r="V68" s="81"/>
      <c r="W68" s="82">
        <v>1</v>
      </c>
      <c r="X68" s="80">
        <f>IF(Q68=0,"-",W68/Q68)</f>
        <v>0.33333333333333</v>
      </c>
      <c r="Y68" s="181">
        <v>5000</v>
      </c>
      <c r="Z68" s="182">
        <f>IFERROR(Y68/Q68,"-")</f>
        <v>1666.6666666667</v>
      </c>
      <c r="AA68" s="182">
        <f>IFERROR(Y68/W68,"-")</f>
        <v>5000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2</v>
      </c>
      <c r="BP68" s="117">
        <f>IF(Q68=0,"",IF(BO68=0,"",(BO68/Q68)))</f>
        <v>0.66666666666667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1</v>
      </c>
      <c r="BY68" s="124">
        <f>IF(Q68=0,"",IF(BX68=0,"",(BX68/Q68)))</f>
        <v>0.33333333333333</v>
      </c>
      <c r="BZ68" s="125">
        <v>1</v>
      </c>
      <c r="CA68" s="126">
        <f>IFERROR(BZ68/BX68,"-")</f>
        <v>1</v>
      </c>
      <c r="CB68" s="127">
        <v>11000</v>
      </c>
      <c r="CC68" s="128">
        <f>IFERROR(CB68/BX68,"-")</f>
        <v>11000</v>
      </c>
      <c r="CD68" s="129"/>
      <c r="CE68" s="129"/>
      <c r="CF68" s="129">
        <v>1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1</v>
      </c>
      <c r="CQ68" s="138">
        <v>5000</v>
      </c>
      <c r="CR68" s="138">
        <v>11000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185</v>
      </c>
      <c r="C69" s="184" t="s">
        <v>58</v>
      </c>
      <c r="D69" s="184"/>
      <c r="E69" s="184" t="s">
        <v>72</v>
      </c>
      <c r="F69" s="184" t="s">
        <v>72</v>
      </c>
      <c r="G69" s="184" t="s">
        <v>73</v>
      </c>
      <c r="H69" s="87" t="s">
        <v>186</v>
      </c>
      <c r="I69" s="87"/>
      <c r="J69" s="87"/>
      <c r="K69" s="176"/>
      <c r="L69" s="79">
        <v>67</v>
      </c>
      <c r="M69" s="79">
        <v>48</v>
      </c>
      <c r="N69" s="79">
        <v>14</v>
      </c>
      <c r="O69" s="88">
        <v>7</v>
      </c>
      <c r="P69" s="89">
        <v>0</v>
      </c>
      <c r="Q69" s="90">
        <f>O69+P69</f>
        <v>7</v>
      </c>
      <c r="R69" s="80">
        <f>IFERROR(Q69/N69,"-")</f>
        <v>0.5</v>
      </c>
      <c r="S69" s="79">
        <v>1</v>
      </c>
      <c r="T69" s="79">
        <v>0</v>
      </c>
      <c r="U69" s="80">
        <f>IFERROR(T69/(Q69),"-")</f>
        <v>0</v>
      </c>
      <c r="V69" s="81"/>
      <c r="W69" s="82">
        <v>1</v>
      </c>
      <c r="X69" s="80">
        <f>IF(Q69=0,"-",W69/Q69)</f>
        <v>0.14285714285714</v>
      </c>
      <c r="Y69" s="181">
        <v>3000</v>
      </c>
      <c r="Z69" s="182">
        <f>IFERROR(Y69/Q69,"-")</f>
        <v>428.57142857143</v>
      </c>
      <c r="AA69" s="182">
        <f>IFERROR(Y69/W69,"-")</f>
        <v>3000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>
        <v>2</v>
      </c>
      <c r="AX69" s="104">
        <f>IF(Q69=0,"",IF(AW69=0,"",(AW69/Q69)))</f>
        <v>0.28571428571429</v>
      </c>
      <c r="AY69" s="103"/>
      <c r="AZ69" s="105">
        <f>IFERROR(AY69/AW69,"-")</f>
        <v>0</v>
      </c>
      <c r="BA69" s="106"/>
      <c r="BB69" s="107">
        <f>IFERROR(BA69/AW69,"-")</f>
        <v>0</v>
      </c>
      <c r="BC69" s="108"/>
      <c r="BD69" s="108"/>
      <c r="BE69" s="108"/>
      <c r="BF69" s="109">
        <v>3</v>
      </c>
      <c r="BG69" s="110">
        <f>IF(Q69=0,"",IF(BF69=0,"",(BF69/Q69)))</f>
        <v>0.42857142857143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1</v>
      </c>
      <c r="BP69" s="117">
        <f>IF(Q69=0,"",IF(BO69=0,"",(BO69/Q69)))</f>
        <v>0.14285714285714</v>
      </c>
      <c r="BQ69" s="118">
        <v>1</v>
      </c>
      <c r="BR69" s="119">
        <f>IFERROR(BQ69/BO69,"-")</f>
        <v>1</v>
      </c>
      <c r="BS69" s="120">
        <v>3000</v>
      </c>
      <c r="BT69" s="121">
        <f>IFERROR(BS69/BO69,"-")</f>
        <v>3000</v>
      </c>
      <c r="BU69" s="122">
        <v>1</v>
      </c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>
        <v>1</v>
      </c>
      <c r="CH69" s="131">
        <f>IF(Q69=0,"",IF(CG69=0,"",(CG69/Q69)))</f>
        <v>0.14285714285714</v>
      </c>
      <c r="CI69" s="132"/>
      <c r="CJ69" s="133">
        <f>IFERROR(CI69/CG69,"-")</f>
        <v>0</v>
      </c>
      <c r="CK69" s="134"/>
      <c r="CL69" s="135">
        <f>IFERROR(CK69/CG69,"-")</f>
        <v>0</v>
      </c>
      <c r="CM69" s="136"/>
      <c r="CN69" s="136"/>
      <c r="CO69" s="136"/>
      <c r="CP69" s="137">
        <v>1</v>
      </c>
      <c r="CQ69" s="138">
        <v>3000</v>
      </c>
      <c r="CR69" s="138">
        <v>3000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0.28666666666667</v>
      </c>
      <c r="B70" s="184" t="s">
        <v>187</v>
      </c>
      <c r="C70" s="184" t="s">
        <v>58</v>
      </c>
      <c r="D70" s="184"/>
      <c r="E70" s="184" t="s">
        <v>128</v>
      </c>
      <c r="F70" s="184" t="s">
        <v>152</v>
      </c>
      <c r="G70" s="184" t="s">
        <v>61</v>
      </c>
      <c r="H70" s="87" t="s">
        <v>188</v>
      </c>
      <c r="I70" s="87" t="s">
        <v>63</v>
      </c>
      <c r="J70" s="186" t="s">
        <v>143</v>
      </c>
      <c r="K70" s="176">
        <v>150000</v>
      </c>
      <c r="L70" s="79">
        <v>13</v>
      </c>
      <c r="M70" s="79">
        <v>0</v>
      </c>
      <c r="N70" s="79">
        <v>79</v>
      </c>
      <c r="O70" s="88">
        <v>5</v>
      </c>
      <c r="P70" s="89">
        <v>0</v>
      </c>
      <c r="Q70" s="90">
        <f>O70+P70</f>
        <v>5</v>
      </c>
      <c r="R70" s="80">
        <f>IFERROR(Q70/N70,"-")</f>
        <v>0.063291139240506</v>
      </c>
      <c r="S70" s="79">
        <v>1</v>
      </c>
      <c r="T70" s="79">
        <v>4</v>
      </c>
      <c r="U70" s="80">
        <f>IFERROR(T70/(Q70),"-")</f>
        <v>0.8</v>
      </c>
      <c r="V70" s="81">
        <f>IFERROR(K70/SUM(Q70:Q71),"-")</f>
        <v>11538.461538462</v>
      </c>
      <c r="W70" s="82">
        <v>1</v>
      </c>
      <c r="X70" s="80">
        <f>IF(Q70=0,"-",W70/Q70)</f>
        <v>0.2</v>
      </c>
      <c r="Y70" s="181">
        <v>11000</v>
      </c>
      <c r="Z70" s="182">
        <f>IFERROR(Y70/Q70,"-")</f>
        <v>2200</v>
      </c>
      <c r="AA70" s="182">
        <f>IFERROR(Y70/W70,"-")</f>
        <v>11000</v>
      </c>
      <c r="AB70" s="176">
        <f>SUM(Y70:Y71)-SUM(K70:K71)</f>
        <v>-107000</v>
      </c>
      <c r="AC70" s="83">
        <f>SUM(Y70:Y71)/SUM(K70:K71)</f>
        <v>0.28666666666667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2</v>
      </c>
      <c r="BG70" s="110">
        <f>IF(Q70=0,"",IF(BF70=0,"",(BF70/Q70)))</f>
        <v>0.4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2</v>
      </c>
      <c r="BP70" s="117">
        <f>IF(Q70=0,"",IF(BO70=0,"",(BO70/Q70)))</f>
        <v>0.4</v>
      </c>
      <c r="BQ70" s="118">
        <v>1</v>
      </c>
      <c r="BR70" s="119">
        <f>IFERROR(BQ70/BO70,"-")</f>
        <v>0.5</v>
      </c>
      <c r="BS70" s="120">
        <v>11000</v>
      </c>
      <c r="BT70" s="121">
        <f>IFERROR(BS70/BO70,"-")</f>
        <v>5500</v>
      </c>
      <c r="BU70" s="122"/>
      <c r="BV70" s="122"/>
      <c r="BW70" s="122">
        <v>1</v>
      </c>
      <c r="BX70" s="123">
        <v>1</v>
      </c>
      <c r="BY70" s="124">
        <f>IF(Q70=0,"",IF(BX70=0,"",(BX70/Q70)))</f>
        <v>0.2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1</v>
      </c>
      <c r="CQ70" s="138">
        <v>11000</v>
      </c>
      <c r="CR70" s="138">
        <v>11000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189</v>
      </c>
      <c r="C71" s="184" t="s">
        <v>58</v>
      </c>
      <c r="D71" s="184"/>
      <c r="E71" s="184" t="s">
        <v>128</v>
      </c>
      <c r="F71" s="184" t="s">
        <v>152</v>
      </c>
      <c r="G71" s="184" t="s">
        <v>73</v>
      </c>
      <c r="H71" s="87"/>
      <c r="I71" s="87"/>
      <c r="J71" s="87"/>
      <c r="K71" s="176"/>
      <c r="L71" s="79">
        <v>28</v>
      </c>
      <c r="M71" s="79">
        <v>23</v>
      </c>
      <c r="N71" s="79">
        <v>14</v>
      </c>
      <c r="O71" s="88">
        <v>8</v>
      </c>
      <c r="P71" s="89">
        <v>0</v>
      </c>
      <c r="Q71" s="90">
        <f>O71+P71</f>
        <v>8</v>
      </c>
      <c r="R71" s="80">
        <f>IFERROR(Q71/N71,"-")</f>
        <v>0.57142857142857</v>
      </c>
      <c r="S71" s="79">
        <v>4</v>
      </c>
      <c r="T71" s="79">
        <v>1</v>
      </c>
      <c r="U71" s="80">
        <f>IFERROR(T71/(Q71),"-")</f>
        <v>0.125</v>
      </c>
      <c r="V71" s="81"/>
      <c r="W71" s="82">
        <v>3</v>
      </c>
      <c r="X71" s="80">
        <f>IF(Q71=0,"-",W71/Q71)</f>
        <v>0.375</v>
      </c>
      <c r="Y71" s="181">
        <v>32000</v>
      </c>
      <c r="Z71" s="182">
        <f>IFERROR(Y71/Q71,"-")</f>
        <v>4000</v>
      </c>
      <c r="AA71" s="182">
        <f>IFERROR(Y71/W71,"-")</f>
        <v>10666.666666667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>
        <v>2</v>
      </c>
      <c r="AX71" s="104">
        <f>IF(Q71=0,"",IF(AW71=0,"",(AW71/Q71)))</f>
        <v>0.25</v>
      </c>
      <c r="AY71" s="103">
        <v>2</v>
      </c>
      <c r="AZ71" s="105">
        <f>IFERROR(AY71/AW71,"-")</f>
        <v>1</v>
      </c>
      <c r="BA71" s="106">
        <v>18000</v>
      </c>
      <c r="BB71" s="107">
        <f>IFERROR(BA71/AW71,"-")</f>
        <v>9000</v>
      </c>
      <c r="BC71" s="108"/>
      <c r="BD71" s="108">
        <v>2</v>
      </c>
      <c r="BE71" s="108"/>
      <c r="BF71" s="109">
        <v>2</v>
      </c>
      <c r="BG71" s="110">
        <f>IF(Q71=0,"",IF(BF71=0,"",(BF71/Q71)))</f>
        <v>0.25</v>
      </c>
      <c r="BH71" s="109"/>
      <c r="BI71" s="111">
        <f>IFERROR(BH71/BF71,"-")</f>
        <v>0</v>
      </c>
      <c r="BJ71" s="112"/>
      <c r="BK71" s="113">
        <f>IFERROR(BJ71/BF71,"-")</f>
        <v>0</v>
      </c>
      <c r="BL71" s="114"/>
      <c r="BM71" s="114"/>
      <c r="BN71" s="114"/>
      <c r="BO71" s="116">
        <v>3</v>
      </c>
      <c r="BP71" s="117">
        <f>IF(Q71=0,"",IF(BO71=0,"",(BO71/Q71)))</f>
        <v>0.375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>
        <v>1</v>
      </c>
      <c r="BY71" s="124">
        <f>IF(Q71=0,"",IF(BX71=0,"",(BX71/Q71)))</f>
        <v>0.125</v>
      </c>
      <c r="BZ71" s="125">
        <v>1</v>
      </c>
      <c r="CA71" s="126">
        <f>IFERROR(BZ71/BX71,"-")</f>
        <v>1</v>
      </c>
      <c r="CB71" s="127">
        <v>33000</v>
      </c>
      <c r="CC71" s="128">
        <f>IFERROR(CB71/BX71,"-")</f>
        <v>33000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3</v>
      </c>
      <c r="CQ71" s="138">
        <v>32000</v>
      </c>
      <c r="CR71" s="138">
        <v>33000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1.4555555555556</v>
      </c>
      <c r="B72" s="184" t="s">
        <v>190</v>
      </c>
      <c r="C72" s="184" t="s">
        <v>58</v>
      </c>
      <c r="D72" s="184"/>
      <c r="E72" s="184" t="s">
        <v>76</v>
      </c>
      <c r="F72" s="184" t="s">
        <v>160</v>
      </c>
      <c r="G72" s="184" t="s">
        <v>61</v>
      </c>
      <c r="H72" s="87" t="s">
        <v>188</v>
      </c>
      <c r="I72" s="87" t="s">
        <v>130</v>
      </c>
      <c r="J72" s="186" t="s">
        <v>170</v>
      </c>
      <c r="K72" s="176">
        <v>90000</v>
      </c>
      <c r="L72" s="79">
        <v>11</v>
      </c>
      <c r="M72" s="79">
        <v>0</v>
      </c>
      <c r="N72" s="79">
        <v>42</v>
      </c>
      <c r="O72" s="88">
        <v>5</v>
      </c>
      <c r="P72" s="89">
        <v>0</v>
      </c>
      <c r="Q72" s="90">
        <f>O72+P72</f>
        <v>5</v>
      </c>
      <c r="R72" s="80">
        <f>IFERROR(Q72/N72,"-")</f>
        <v>0.11904761904762</v>
      </c>
      <c r="S72" s="79">
        <v>1</v>
      </c>
      <c r="T72" s="79">
        <v>3</v>
      </c>
      <c r="U72" s="80">
        <f>IFERROR(T72/(Q72),"-")</f>
        <v>0.6</v>
      </c>
      <c r="V72" s="81">
        <f>IFERROR(K72/SUM(Q72:Q73),"-")</f>
        <v>12857.142857143</v>
      </c>
      <c r="W72" s="82">
        <v>1</v>
      </c>
      <c r="X72" s="80">
        <f>IF(Q72=0,"-",W72/Q72)</f>
        <v>0.2</v>
      </c>
      <c r="Y72" s="181">
        <v>3000</v>
      </c>
      <c r="Z72" s="182">
        <f>IFERROR(Y72/Q72,"-")</f>
        <v>600</v>
      </c>
      <c r="AA72" s="182">
        <f>IFERROR(Y72/W72,"-")</f>
        <v>3000</v>
      </c>
      <c r="AB72" s="176">
        <f>SUM(Y72:Y73)-SUM(K72:K73)</f>
        <v>41000</v>
      </c>
      <c r="AC72" s="83">
        <f>SUM(Y72:Y73)/SUM(K72:K73)</f>
        <v>1.4555555555556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2</v>
      </c>
      <c r="BG72" s="110">
        <f>IF(Q72=0,"",IF(BF72=0,"",(BF72/Q72)))</f>
        <v>0.4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3</v>
      </c>
      <c r="BP72" s="117">
        <f>IF(Q72=0,"",IF(BO72=0,"",(BO72/Q72)))</f>
        <v>0.6</v>
      </c>
      <c r="BQ72" s="118">
        <v>1</v>
      </c>
      <c r="BR72" s="119">
        <f>IFERROR(BQ72/BO72,"-")</f>
        <v>0.33333333333333</v>
      </c>
      <c r="BS72" s="120">
        <v>3000</v>
      </c>
      <c r="BT72" s="121">
        <f>IFERROR(BS72/BO72,"-")</f>
        <v>1000</v>
      </c>
      <c r="BU72" s="122">
        <v>1</v>
      </c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1</v>
      </c>
      <c r="CQ72" s="138">
        <v>3000</v>
      </c>
      <c r="CR72" s="138">
        <v>3000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191</v>
      </c>
      <c r="C73" s="184" t="s">
        <v>58</v>
      </c>
      <c r="D73" s="184"/>
      <c r="E73" s="184" t="s">
        <v>76</v>
      </c>
      <c r="F73" s="184" t="s">
        <v>160</v>
      </c>
      <c r="G73" s="184" t="s">
        <v>73</v>
      </c>
      <c r="H73" s="87"/>
      <c r="I73" s="87"/>
      <c r="J73" s="87"/>
      <c r="K73" s="176"/>
      <c r="L73" s="79">
        <v>66</v>
      </c>
      <c r="M73" s="79">
        <v>12</v>
      </c>
      <c r="N73" s="79">
        <v>3</v>
      </c>
      <c r="O73" s="88">
        <v>2</v>
      </c>
      <c r="P73" s="89">
        <v>0</v>
      </c>
      <c r="Q73" s="90">
        <f>O73+P73</f>
        <v>2</v>
      </c>
      <c r="R73" s="80">
        <f>IFERROR(Q73/N73,"-")</f>
        <v>0.66666666666667</v>
      </c>
      <c r="S73" s="79">
        <v>1</v>
      </c>
      <c r="T73" s="79">
        <v>1</v>
      </c>
      <c r="U73" s="80">
        <f>IFERROR(T73/(Q73),"-")</f>
        <v>0.5</v>
      </c>
      <c r="V73" s="81"/>
      <c r="W73" s="82">
        <v>2</v>
      </c>
      <c r="X73" s="80">
        <f>IF(Q73=0,"-",W73/Q73)</f>
        <v>1</v>
      </c>
      <c r="Y73" s="181">
        <v>128000</v>
      </c>
      <c r="Z73" s="182">
        <f>IFERROR(Y73/Q73,"-")</f>
        <v>64000</v>
      </c>
      <c r="AA73" s="182">
        <f>IFERROR(Y73/W73,"-")</f>
        <v>64000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0.5</v>
      </c>
      <c r="BQ73" s="118">
        <v>1</v>
      </c>
      <c r="BR73" s="119">
        <f>IFERROR(BQ73/BO73,"-")</f>
        <v>1</v>
      </c>
      <c r="BS73" s="120">
        <v>120000</v>
      </c>
      <c r="BT73" s="121">
        <f>IFERROR(BS73/BO73,"-")</f>
        <v>120000</v>
      </c>
      <c r="BU73" s="122"/>
      <c r="BV73" s="122"/>
      <c r="BW73" s="122">
        <v>1</v>
      </c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>
        <v>1</v>
      </c>
      <c r="CH73" s="131">
        <f>IF(Q73=0,"",IF(CG73=0,"",(CG73/Q73)))</f>
        <v>0.5</v>
      </c>
      <c r="CI73" s="132">
        <v>1</v>
      </c>
      <c r="CJ73" s="133">
        <f>IFERROR(CI73/CG73,"-")</f>
        <v>1</v>
      </c>
      <c r="CK73" s="134">
        <v>8000</v>
      </c>
      <c r="CL73" s="135">
        <f>IFERROR(CK73/CG73,"-")</f>
        <v>8000</v>
      </c>
      <c r="CM73" s="136"/>
      <c r="CN73" s="136">
        <v>1</v>
      </c>
      <c r="CO73" s="136"/>
      <c r="CP73" s="137">
        <v>2</v>
      </c>
      <c r="CQ73" s="138">
        <v>128000</v>
      </c>
      <c r="CR73" s="138">
        <v>120000</v>
      </c>
      <c r="CS73" s="138"/>
      <c r="CT73" s="139" t="str">
        <f>IF(AND(CR73=0,CS73=0),"",IF(AND(CR73&lt;=100000,CS73&lt;=100000),"",IF(CR73/CQ73&gt;0.7,"男高",IF(CS73/CQ73&gt;0.7,"女高",""))))</f>
        <v>男高</v>
      </c>
    </row>
    <row r="74" spans="1:99">
      <c r="A74" s="78">
        <f>AC74</f>
        <v>1.7590909090909</v>
      </c>
      <c r="B74" s="184" t="s">
        <v>192</v>
      </c>
      <c r="C74" s="184" t="s">
        <v>58</v>
      </c>
      <c r="D74" s="184"/>
      <c r="E74" s="184" t="s">
        <v>59</v>
      </c>
      <c r="F74" s="184" t="s">
        <v>60</v>
      </c>
      <c r="G74" s="184" t="s">
        <v>61</v>
      </c>
      <c r="H74" s="87" t="s">
        <v>193</v>
      </c>
      <c r="I74" s="87" t="s">
        <v>130</v>
      </c>
      <c r="J74" s="186" t="s">
        <v>170</v>
      </c>
      <c r="K74" s="176">
        <v>220000</v>
      </c>
      <c r="L74" s="79">
        <v>6</v>
      </c>
      <c r="M74" s="79">
        <v>0</v>
      </c>
      <c r="N74" s="79">
        <v>15</v>
      </c>
      <c r="O74" s="88">
        <v>4</v>
      </c>
      <c r="P74" s="89">
        <v>0</v>
      </c>
      <c r="Q74" s="90">
        <f>O74+P74</f>
        <v>4</v>
      </c>
      <c r="R74" s="80">
        <f>IFERROR(Q74/N74,"-")</f>
        <v>0.26666666666667</v>
      </c>
      <c r="S74" s="79">
        <v>0</v>
      </c>
      <c r="T74" s="79">
        <v>1</v>
      </c>
      <c r="U74" s="80">
        <f>IFERROR(T74/(Q74),"-")</f>
        <v>0.25</v>
      </c>
      <c r="V74" s="81">
        <f>IFERROR(K74/SUM(Q74:Q79),"-")</f>
        <v>10000</v>
      </c>
      <c r="W74" s="82">
        <v>1</v>
      </c>
      <c r="X74" s="80">
        <f>IF(Q74=0,"-",W74/Q74)</f>
        <v>0.25</v>
      </c>
      <c r="Y74" s="181">
        <v>13000</v>
      </c>
      <c r="Z74" s="182">
        <f>IFERROR(Y74/Q74,"-")</f>
        <v>3250</v>
      </c>
      <c r="AA74" s="182">
        <f>IFERROR(Y74/W74,"-")</f>
        <v>13000</v>
      </c>
      <c r="AB74" s="176">
        <f>SUM(Y74:Y79)-SUM(K74:K79)</f>
        <v>167000</v>
      </c>
      <c r="AC74" s="83">
        <f>SUM(Y74:Y79)/SUM(K74:K79)</f>
        <v>1.7590909090909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3</v>
      </c>
      <c r="BG74" s="110">
        <f>IF(Q74=0,"",IF(BF74=0,"",(BF74/Q74)))</f>
        <v>0.75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1</v>
      </c>
      <c r="BP74" s="117">
        <f>IF(Q74=0,"",IF(BO74=0,"",(BO74/Q74)))</f>
        <v>0.25</v>
      </c>
      <c r="BQ74" s="118">
        <v>1</v>
      </c>
      <c r="BR74" s="119">
        <f>IFERROR(BQ74/BO74,"-")</f>
        <v>1</v>
      </c>
      <c r="BS74" s="120">
        <v>13000</v>
      </c>
      <c r="BT74" s="121">
        <f>IFERROR(BS74/BO74,"-")</f>
        <v>13000</v>
      </c>
      <c r="BU74" s="122"/>
      <c r="BV74" s="122"/>
      <c r="BW74" s="122">
        <v>1</v>
      </c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13000</v>
      </c>
      <c r="CR74" s="138">
        <v>13000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194</v>
      </c>
      <c r="C75" s="184" t="s">
        <v>58</v>
      </c>
      <c r="D75" s="184"/>
      <c r="E75" s="184" t="s">
        <v>195</v>
      </c>
      <c r="F75" s="184" t="s">
        <v>160</v>
      </c>
      <c r="G75" s="184" t="s">
        <v>61</v>
      </c>
      <c r="H75" s="87" t="s">
        <v>193</v>
      </c>
      <c r="I75" s="87" t="s">
        <v>130</v>
      </c>
      <c r="J75" s="186" t="s">
        <v>78</v>
      </c>
      <c r="K75" s="176"/>
      <c r="L75" s="79">
        <v>5</v>
      </c>
      <c r="M75" s="79">
        <v>0</v>
      </c>
      <c r="N75" s="79">
        <v>21</v>
      </c>
      <c r="O75" s="88">
        <v>4</v>
      </c>
      <c r="P75" s="89">
        <v>0</v>
      </c>
      <c r="Q75" s="90">
        <f>O75+P75</f>
        <v>4</v>
      </c>
      <c r="R75" s="80">
        <f>IFERROR(Q75/N75,"-")</f>
        <v>0.19047619047619</v>
      </c>
      <c r="S75" s="79">
        <v>0</v>
      </c>
      <c r="T75" s="79">
        <v>3</v>
      </c>
      <c r="U75" s="80">
        <f>IFERROR(T75/(Q75),"-")</f>
        <v>0.75</v>
      </c>
      <c r="V75" s="81"/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2</v>
      </c>
      <c r="BG75" s="110">
        <f>IF(Q75=0,"",IF(BF75=0,"",(BF75/Q75)))</f>
        <v>0.5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0.25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1</v>
      </c>
      <c r="BY75" s="124">
        <f>IF(Q75=0,"",IF(BX75=0,"",(BX75/Q75)))</f>
        <v>0.25</v>
      </c>
      <c r="BZ75" s="125"/>
      <c r="CA75" s="126">
        <f>IFERROR(BZ75/BX75,"-")</f>
        <v>0</v>
      </c>
      <c r="CB75" s="127"/>
      <c r="CC75" s="128">
        <f>IFERROR(CB75/BX75,"-")</f>
        <v>0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196</v>
      </c>
      <c r="C76" s="184" t="s">
        <v>58</v>
      </c>
      <c r="D76" s="184"/>
      <c r="E76" s="184" t="s">
        <v>197</v>
      </c>
      <c r="F76" s="184" t="s">
        <v>198</v>
      </c>
      <c r="G76" s="184" t="s">
        <v>61</v>
      </c>
      <c r="H76" s="87" t="s">
        <v>193</v>
      </c>
      <c r="I76" s="87" t="s">
        <v>130</v>
      </c>
      <c r="J76" s="186" t="s">
        <v>131</v>
      </c>
      <c r="K76" s="176"/>
      <c r="L76" s="79">
        <v>4</v>
      </c>
      <c r="M76" s="79">
        <v>0</v>
      </c>
      <c r="N76" s="79">
        <v>16</v>
      </c>
      <c r="O76" s="88">
        <v>1</v>
      </c>
      <c r="P76" s="89">
        <v>0</v>
      </c>
      <c r="Q76" s="90">
        <f>O76+P76</f>
        <v>1</v>
      </c>
      <c r="R76" s="80">
        <f>IFERROR(Q76/N76,"-")</f>
        <v>0.0625</v>
      </c>
      <c r="S76" s="79">
        <v>1</v>
      </c>
      <c r="T76" s="79">
        <v>0</v>
      </c>
      <c r="U76" s="80">
        <f>IFERROR(T76/(Q76),"-")</f>
        <v>0</v>
      </c>
      <c r="V76" s="81"/>
      <c r="W76" s="82">
        <v>1</v>
      </c>
      <c r="X76" s="80">
        <f>IF(Q76=0,"-",W76/Q76)</f>
        <v>1</v>
      </c>
      <c r="Y76" s="181">
        <v>10000</v>
      </c>
      <c r="Z76" s="182">
        <f>IFERROR(Y76/Q76,"-")</f>
        <v>10000</v>
      </c>
      <c r="AA76" s="182">
        <f>IFERROR(Y76/W76,"-")</f>
        <v>10000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>
        <f>IF(Q76=0,"",IF(BO76=0,"",(BO76/Q76)))</f>
        <v>0</v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>
        <v>1</v>
      </c>
      <c r="BY76" s="124">
        <f>IF(Q76=0,"",IF(BX76=0,"",(BX76/Q76)))</f>
        <v>1</v>
      </c>
      <c r="BZ76" s="125">
        <v>1</v>
      </c>
      <c r="CA76" s="126">
        <f>IFERROR(BZ76/BX76,"-")</f>
        <v>1</v>
      </c>
      <c r="CB76" s="127">
        <v>10000</v>
      </c>
      <c r="CC76" s="128">
        <f>IFERROR(CB76/BX76,"-")</f>
        <v>10000</v>
      </c>
      <c r="CD76" s="129"/>
      <c r="CE76" s="129"/>
      <c r="CF76" s="129">
        <v>1</v>
      </c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10000</v>
      </c>
      <c r="CR76" s="138">
        <v>10000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199</v>
      </c>
      <c r="C77" s="184" t="s">
        <v>58</v>
      </c>
      <c r="D77" s="184"/>
      <c r="E77" s="184" t="s">
        <v>81</v>
      </c>
      <c r="F77" s="184" t="s">
        <v>200</v>
      </c>
      <c r="G77" s="184" t="s">
        <v>61</v>
      </c>
      <c r="H77" s="87" t="s">
        <v>193</v>
      </c>
      <c r="I77" s="87" t="s">
        <v>130</v>
      </c>
      <c r="J77" s="186" t="s">
        <v>143</v>
      </c>
      <c r="K77" s="176"/>
      <c r="L77" s="79">
        <v>7</v>
      </c>
      <c r="M77" s="79">
        <v>0</v>
      </c>
      <c r="N77" s="79">
        <v>17</v>
      </c>
      <c r="O77" s="88">
        <v>0</v>
      </c>
      <c r="P77" s="89">
        <v>0</v>
      </c>
      <c r="Q77" s="90">
        <f>O77+P77</f>
        <v>0</v>
      </c>
      <c r="R77" s="80">
        <f>IFERROR(Q77/N77,"-")</f>
        <v>0</v>
      </c>
      <c r="S77" s="79">
        <v>0</v>
      </c>
      <c r="T77" s="79">
        <v>0</v>
      </c>
      <c r="U77" s="80" t="str">
        <f>IFERROR(T77/(Q77),"-")</f>
        <v>-</v>
      </c>
      <c r="V77" s="81"/>
      <c r="W77" s="82">
        <v>0</v>
      </c>
      <c r="X77" s="80" t="str">
        <f>IF(Q77=0,"-",W77/Q77)</f>
        <v>-</v>
      </c>
      <c r="Y77" s="181">
        <v>0</v>
      </c>
      <c r="Z77" s="182" t="str">
        <f>IFERROR(Y77/Q77,"-")</f>
        <v>-</v>
      </c>
      <c r="AA77" s="182" t="str">
        <f>IFERROR(Y77/W77,"-")</f>
        <v>-</v>
      </c>
      <c r="AB77" s="176"/>
      <c r="AC77" s="83"/>
      <c r="AD77" s="77"/>
      <c r="AE77" s="91"/>
      <c r="AF77" s="92" t="str">
        <f>IF(Q77=0,"",IF(AE77=0,"",(AE77/Q77)))</f>
        <v/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 t="str">
        <f>IF(Q77=0,"",IF(AN77=0,"",(AN77/Q77)))</f>
        <v/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 t="str">
        <f>IF(Q77=0,"",IF(AW77=0,"",(AW77/Q77)))</f>
        <v/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 t="str">
        <f>IF(Q77=0,"",IF(BF77=0,"",(BF77/Q77)))</f>
        <v/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 t="str">
        <f>IF(Q77=0,"",IF(BO77=0,"",(BO77/Q77)))</f>
        <v/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 t="str">
        <f>IF(Q77=0,"",IF(BX77=0,"",(BX77/Q77)))</f>
        <v/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 t="str">
        <f>IF(Q77=0,"",IF(CG77=0,"",(CG77/Q77)))</f>
        <v/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201</v>
      </c>
      <c r="C78" s="184" t="s">
        <v>58</v>
      </c>
      <c r="D78" s="184"/>
      <c r="E78" s="184" t="s">
        <v>76</v>
      </c>
      <c r="F78" s="184" t="s">
        <v>202</v>
      </c>
      <c r="G78" s="184" t="s">
        <v>61</v>
      </c>
      <c r="H78" s="87" t="s">
        <v>193</v>
      </c>
      <c r="I78" s="87" t="s">
        <v>130</v>
      </c>
      <c r="J78" s="186" t="s">
        <v>184</v>
      </c>
      <c r="K78" s="176"/>
      <c r="L78" s="79">
        <v>8</v>
      </c>
      <c r="M78" s="79">
        <v>0</v>
      </c>
      <c r="N78" s="79">
        <v>22</v>
      </c>
      <c r="O78" s="88">
        <v>1</v>
      </c>
      <c r="P78" s="89">
        <v>0</v>
      </c>
      <c r="Q78" s="90">
        <f>O78+P78</f>
        <v>1</v>
      </c>
      <c r="R78" s="80">
        <f>IFERROR(Q78/N78,"-")</f>
        <v>0.045454545454545</v>
      </c>
      <c r="S78" s="79">
        <v>0</v>
      </c>
      <c r="T78" s="79">
        <v>0</v>
      </c>
      <c r="U78" s="80">
        <f>IFERROR(T78/(Q78),"-")</f>
        <v>0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1</v>
      </c>
      <c r="BP78" s="117">
        <f>IF(Q78=0,"",IF(BO78=0,"",(BO78/Q78)))</f>
        <v>1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203</v>
      </c>
      <c r="C79" s="184" t="s">
        <v>58</v>
      </c>
      <c r="D79" s="184"/>
      <c r="E79" s="184" t="s">
        <v>72</v>
      </c>
      <c r="F79" s="184" t="s">
        <v>72</v>
      </c>
      <c r="G79" s="184" t="s">
        <v>73</v>
      </c>
      <c r="H79" s="87" t="s">
        <v>74</v>
      </c>
      <c r="I79" s="87"/>
      <c r="J79" s="87"/>
      <c r="K79" s="176"/>
      <c r="L79" s="79">
        <v>70</v>
      </c>
      <c r="M79" s="79">
        <v>36</v>
      </c>
      <c r="N79" s="79">
        <v>25</v>
      </c>
      <c r="O79" s="88">
        <v>12</v>
      </c>
      <c r="P79" s="89">
        <v>0</v>
      </c>
      <c r="Q79" s="90">
        <f>O79+P79</f>
        <v>12</v>
      </c>
      <c r="R79" s="80">
        <f>IFERROR(Q79/N79,"-")</f>
        <v>0.48</v>
      </c>
      <c r="S79" s="79">
        <v>2</v>
      </c>
      <c r="T79" s="79">
        <v>3</v>
      </c>
      <c r="U79" s="80">
        <f>IFERROR(T79/(Q79),"-")</f>
        <v>0.25</v>
      </c>
      <c r="V79" s="81"/>
      <c r="W79" s="82">
        <v>7</v>
      </c>
      <c r="X79" s="80">
        <f>IF(Q79=0,"-",W79/Q79)</f>
        <v>0.58333333333333</v>
      </c>
      <c r="Y79" s="181">
        <v>364000</v>
      </c>
      <c r="Z79" s="182">
        <f>IFERROR(Y79/Q79,"-")</f>
        <v>30333.333333333</v>
      </c>
      <c r="AA79" s="182">
        <f>IFERROR(Y79/W79,"-")</f>
        <v>52000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0.083333333333333</v>
      </c>
      <c r="BH79" s="109">
        <v>1</v>
      </c>
      <c r="BI79" s="111">
        <f>IFERROR(BH79/BF79,"-")</f>
        <v>1</v>
      </c>
      <c r="BJ79" s="112">
        <v>15000</v>
      </c>
      <c r="BK79" s="113">
        <f>IFERROR(BJ79/BF79,"-")</f>
        <v>15000</v>
      </c>
      <c r="BL79" s="114"/>
      <c r="BM79" s="114"/>
      <c r="BN79" s="114">
        <v>1</v>
      </c>
      <c r="BO79" s="116">
        <v>8</v>
      </c>
      <c r="BP79" s="117">
        <f>IF(Q79=0,"",IF(BO79=0,"",(BO79/Q79)))</f>
        <v>0.66666666666667</v>
      </c>
      <c r="BQ79" s="118">
        <v>5</v>
      </c>
      <c r="BR79" s="119">
        <f>IFERROR(BQ79/BO79,"-")</f>
        <v>0.625</v>
      </c>
      <c r="BS79" s="120">
        <v>277000</v>
      </c>
      <c r="BT79" s="121">
        <f>IFERROR(BS79/BO79,"-")</f>
        <v>34625</v>
      </c>
      <c r="BU79" s="122"/>
      <c r="BV79" s="122"/>
      <c r="BW79" s="122">
        <v>5</v>
      </c>
      <c r="BX79" s="123">
        <v>3</v>
      </c>
      <c r="BY79" s="124">
        <f>IF(Q79=0,"",IF(BX79=0,"",(BX79/Q79)))</f>
        <v>0.25</v>
      </c>
      <c r="BZ79" s="125">
        <v>1</v>
      </c>
      <c r="CA79" s="126">
        <f>IFERROR(BZ79/BX79,"-")</f>
        <v>0.33333333333333</v>
      </c>
      <c r="CB79" s="127">
        <v>72000</v>
      </c>
      <c r="CC79" s="128">
        <f>IFERROR(CB79/BX79,"-")</f>
        <v>24000</v>
      </c>
      <c r="CD79" s="129"/>
      <c r="CE79" s="129"/>
      <c r="CF79" s="129">
        <v>1</v>
      </c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7</v>
      </c>
      <c r="CQ79" s="138">
        <v>364000</v>
      </c>
      <c r="CR79" s="138">
        <v>157000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30"/>
      <c r="B80" s="84"/>
      <c r="C80" s="84"/>
      <c r="D80" s="85"/>
      <c r="E80" s="85"/>
      <c r="F80" s="85"/>
      <c r="G80" s="86"/>
      <c r="H80" s="87"/>
      <c r="I80" s="87"/>
      <c r="J80" s="87"/>
      <c r="K80" s="177"/>
      <c r="L80" s="34"/>
      <c r="M80" s="34"/>
      <c r="N80" s="31"/>
      <c r="O80" s="23"/>
      <c r="P80" s="23"/>
      <c r="Q80" s="23"/>
      <c r="R80" s="32"/>
      <c r="S80" s="32"/>
      <c r="T80" s="23"/>
      <c r="U80" s="32"/>
      <c r="V80" s="25"/>
      <c r="W80" s="25"/>
      <c r="X80" s="25"/>
      <c r="Y80" s="183"/>
      <c r="Z80" s="183"/>
      <c r="AA80" s="183"/>
      <c r="AB80" s="183"/>
      <c r="AC80" s="33"/>
      <c r="AD80" s="57"/>
      <c r="AE80" s="61"/>
      <c r="AF80" s="62"/>
      <c r="AG80" s="61"/>
      <c r="AH80" s="65"/>
      <c r="AI80" s="66"/>
      <c r="AJ80" s="67"/>
      <c r="AK80" s="68"/>
      <c r="AL80" s="68"/>
      <c r="AM80" s="68"/>
      <c r="AN80" s="61"/>
      <c r="AO80" s="62"/>
      <c r="AP80" s="61"/>
      <c r="AQ80" s="65"/>
      <c r="AR80" s="66"/>
      <c r="AS80" s="67"/>
      <c r="AT80" s="68"/>
      <c r="AU80" s="68"/>
      <c r="AV80" s="68"/>
      <c r="AW80" s="61"/>
      <c r="AX80" s="62"/>
      <c r="AY80" s="61"/>
      <c r="AZ80" s="65"/>
      <c r="BA80" s="66"/>
      <c r="BB80" s="67"/>
      <c r="BC80" s="68"/>
      <c r="BD80" s="68"/>
      <c r="BE80" s="68"/>
      <c r="BF80" s="61"/>
      <c r="BG80" s="62"/>
      <c r="BH80" s="61"/>
      <c r="BI80" s="65"/>
      <c r="BJ80" s="66"/>
      <c r="BK80" s="67"/>
      <c r="BL80" s="68"/>
      <c r="BM80" s="68"/>
      <c r="BN80" s="68"/>
      <c r="BO80" s="63"/>
      <c r="BP80" s="64"/>
      <c r="BQ80" s="61"/>
      <c r="BR80" s="65"/>
      <c r="BS80" s="66"/>
      <c r="BT80" s="67"/>
      <c r="BU80" s="68"/>
      <c r="BV80" s="68"/>
      <c r="BW80" s="68"/>
      <c r="BX80" s="63"/>
      <c r="BY80" s="64"/>
      <c r="BZ80" s="61"/>
      <c r="CA80" s="65"/>
      <c r="CB80" s="66"/>
      <c r="CC80" s="67"/>
      <c r="CD80" s="68"/>
      <c r="CE80" s="68"/>
      <c r="CF80" s="68"/>
      <c r="CG80" s="63"/>
      <c r="CH80" s="64"/>
      <c r="CI80" s="61"/>
      <c r="CJ80" s="65"/>
      <c r="CK80" s="66"/>
      <c r="CL80" s="67"/>
      <c r="CM80" s="68"/>
      <c r="CN80" s="68"/>
      <c r="CO80" s="68"/>
      <c r="CP80" s="69"/>
      <c r="CQ80" s="66"/>
      <c r="CR80" s="66"/>
      <c r="CS80" s="66"/>
      <c r="CT80" s="70"/>
    </row>
    <row r="81" spans="1:99">
      <c r="A81" s="30"/>
      <c r="B81" s="37"/>
      <c r="C81" s="37"/>
      <c r="D81" s="21"/>
      <c r="E81" s="21"/>
      <c r="F81" s="21"/>
      <c r="G81" s="22"/>
      <c r="H81" s="36"/>
      <c r="I81" s="36"/>
      <c r="J81" s="73"/>
      <c r="K81" s="178"/>
      <c r="L81" s="34"/>
      <c r="M81" s="34"/>
      <c r="N81" s="31"/>
      <c r="O81" s="23"/>
      <c r="P81" s="23"/>
      <c r="Q81" s="23"/>
      <c r="R81" s="32"/>
      <c r="S81" s="32"/>
      <c r="T81" s="23"/>
      <c r="U81" s="32"/>
      <c r="V81" s="25"/>
      <c r="W81" s="25"/>
      <c r="X81" s="25"/>
      <c r="Y81" s="183"/>
      <c r="Z81" s="183"/>
      <c r="AA81" s="183"/>
      <c r="AB81" s="183"/>
      <c r="AC81" s="33"/>
      <c r="AD81" s="59"/>
      <c r="AE81" s="61"/>
      <c r="AF81" s="62"/>
      <c r="AG81" s="61"/>
      <c r="AH81" s="65"/>
      <c r="AI81" s="66"/>
      <c r="AJ81" s="67"/>
      <c r="AK81" s="68"/>
      <c r="AL81" s="68"/>
      <c r="AM81" s="68"/>
      <c r="AN81" s="61"/>
      <c r="AO81" s="62"/>
      <c r="AP81" s="61"/>
      <c r="AQ81" s="65"/>
      <c r="AR81" s="66"/>
      <c r="AS81" s="67"/>
      <c r="AT81" s="68"/>
      <c r="AU81" s="68"/>
      <c r="AV81" s="68"/>
      <c r="AW81" s="61"/>
      <c r="AX81" s="62"/>
      <c r="AY81" s="61"/>
      <c r="AZ81" s="65"/>
      <c r="BA81" s="66"/>
      <c r="BB81" s="67"/>
      <c r="BC81" s="68"/>
      <c r="BD81" s="68"/>
      <c r="BE81" s="68"/>
      <c r="BF81" s="61"/>
      <c r="BG81" s="62"/>
      <c r="BH81" s="61"/>
      <c r="BI81" s="65"/>
      <c r="BJ81" s="66"/>
      <c r="BK81" s="67"/>
      <c r="BL81" s="68"/>
      <c r="BM81" s="68"/>
      <c r="BN81" s="68"/>
      <c r="BO81" s="63"/>
      <c r="BP81" s="64"/>
      <c r="BQ81" s="61"/>
      <c r="BR81" s="65"/>
      <c r="BS81" s="66"/>
      <c r="BT81" s="67"/>
      <c r="BU81" s="68"/>
      <c r="BV81" s="68"/>
      <c r="BW81" s="68"/>
      <c r="BX81" s="63"/>
      <c r="BY81" s="64"/>
      <c r="BZ81" s="61"/>
      <c r="CA81" s="65"/>
      <c r="CB81" s="66"/>
      <c r="CC81" s="67"/>
      <c r="CD81" s="68"/>
      <c r="CE81" s="68"/>
      <c r="CF81" s="68"/>
      <c r="CG81" s="63"/>
      <c r="CH81" s="64"/>
      <c r="CI81" s="61"/>
      <c r="CJ81" s="65"/>
      <c r="CK81" s="66"/>
      <c r="CL81" s="67"/>
      <c r="CM81" s="68"/>
      <c r="CN81" s="68"/>
      <c r="CO81" s="68"/>
      <c r="CP81" s="69"/>
      <c r="CQ81" s="66"/>
      <c r="CR81" s="66"/>
      <c r="CS81" s="66"/>
      <c r="CT81" s="70"/>
    </row>
    <row r="82" spans="1:99">
      <c r="A82" s="19">
        <f>AC82</f>
        <v>1.333345971564</v>
      </c>
      <c r="B82" s="39"/>
      <c r="C82" s="39"/>
      <c r="D82" s="39"/>
      <c r="E82" s="39"/>
      <c r="F82" s="39"/>
      <c r="G82" s="39"/>
      <c r="H82" s="40" t="s">
        <v>204</v>
      </c>
      <c r="I82" s="40"/>
      <c r="J82" s="40"/>
      <c r="K82" s="179">
        <f>SUM(K6:K81)</f>
        <v>5275000</v>
      </c>
      <c r="L82" s="41">
        <f>SUM(L6:L81)</f>
        <v>2178</v>
      </c>
      <c r="M82" s="41">
        <f>SUM(M6:M81)</f>
        <v>952</v>
      </c>
      <c r="N82" s="41">
        <f>SUM(N6:N81)</f>
        <v>2451</v>
      </c>
      <c r="O82" s="41">
        <f>SUM(O6:O81)</f>
        <v>417</v>
      </c>
      <c r="P82" s="41">
        <f>SUM(P6:P81)</f>
        <v>0</v>
      </c>
      <c r="Q82" s="41">
        <f>SUM(Q6:Q81)</f>
        <v>417</v>
      </c>
      <c r="R82" s="42">
        <f>IFERROR(Q82/N82,"-")</f>
        <v>0.17013463892289</v>
      </c>
      <c r="S82" s="76">
        <f>SUM(S6:S81)</f>
        <v>58</v>
      </c>
      <c r="T82" s="76">
        <f>SUM(T6:T81)</f>
        <v>137</v>
      </c>
      <c r="U82" s="42">
        <f>IFERROR(S82/Q82,"-")</f>
        <v>0.13908872901679</v>
      </c>
      <c r="V82" s="43">
        <f>IFERROR(K82/Q82,"-")</f>
        <v>12649.880095923</v>
      </c>
      <c r="W82" s="44">
        <f>SUM(W6:W81)</f>
        <v>115</v>
      </c>
      <c r="X82" s="42">
        <f>IFERROR(W82/Q82,"-")</f>
        <v>0.2757793764988</v>
      </c>
      <c r="Y82" s="179">
        <f>SUM(Y6:Y81)</f>
        <v>7033400</v>
      </c>
      <c r="Z82" s="179">
        <f>IFERROR(Y82/Q82,"-")</f>
        <v>16866.666666667</v>
      </c>
      <c r="AA82" s="179">
        <f>IFERROR(Y82/W82,"-")</f>
        <v>61160</v>
      </c>
      <c r="AB82" s="179">
        <f>Y82-K82</f>
        <v>1758400</v>
      </c>
      <c r="AC82" s="45">
        <f>Y82/K82</f>
        <v>1.333345971564</v>
      </c>
      <c r="AD82" s="58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2"/>
    <mergeCell ref="K11:K12"/>
    <mergeCell ref="V11:V12"/>
    <mergeCell ref="AB11:AB12"/>
    <mergeCell ref="AC11:AC12"/>
    <mergeCell ref="A13:A20"/>
    <mergeCell ref="K13:K20"/>
    <mergeCell ref="V13:V20"/>
    <mergeCell ref="AB13:AB20"/>
    <mergeCell ref="AC13:AC20"/>
    <mergeCell ref="A21:A25"/>
    <mergeCell ref="K21:K25"/>
    <mergeCell ref="V21:V25"/>
    <mergeCell ref="AB21:AB25"/>
    <mergeCell ref="AC21:AC25"/>
    <mergeCell ref="A26:A29"/>
    <mergeCell ref="K26:K29"/>
    <mergeCell ref="V26:V29"/>
    <mergeCell ref="AB26:AB29"/>
    <mergeCell ref="AC26:AC29"/>
    <mergeCell ref="A30:A33"/>
    <mergeCell ref="K30:K33"/>
    <mergeCell ref="V30:V33"/>
    <mergeCell ref="AB30:AB33"/>
    <mergeCell ref="AC30:AC33"/>
    <mergeCell ref="A34:A37"/>
    <mergeCell ref="K34:K37"/>
    <mergeCell ref="V34:V37"/>
    <mergeCell ref="AB34:AB37"/>
    <mergeCell ref="AC34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9"/>
    <mergeCell ref="K64:K69"/>
    <mergeCell ref="V64:V69"/>
    <mergeCell ref="AB64:AB69"/>
    <mergeCell ref="AC64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9"/>
    <mergeCell ref="K74:K79"/>
    <mergeCell ref="V74:V79"/>
    <mergeCell ref="AB74:AB79"/>
    <mergeCell ref="AC74:AC7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0.35272727272727</v>
      </c>
      <c r="B6" s="184" t="s">
        <v>206</v>
      </c>
      <c r="C6" s="184" t="s">
        <v>58</v>
      </c>
      <c r="D6" s="184" t="s">
        <v>207</v>
      </c>
      <c r="E6" s="184" t="s">
        <v>208</v>
      </c>
      <c r="F6" s="184" t="s">
        <v>60</v>
      </c>
      <c r="G6" s="184" t="s">
        <v>209</v>
      </c>
      <c r="H6" s="87" t="s">
        <v>210</v>
      </c>
      <c r="I6" s="87" t="s">
        <v>211</v>
      </c>
      <c r="J6" s="87" t="s">
        <v>212</v>
      </c>
      <c r="K6" s="176">
        <v>275000</v>
      </c>
      <c r="L6" s="79">
        <v>21</v>
      </c>
      <c r="M6" s="79">
        <v>0</v>
      </c>
      <c r="N6" s="79">
        <v>70</v>
      </c>
      <c r="O6" s="88">
        <v>16</v>
      </c>
      <c r="P6" s="89">
        <v>0</v>
      </c>
      <c r="Q6" s="90">
        <f>O6+P6</f>
        <v>16</v>
      </c>
      <c r="R6" s="80">
        <f>IFERROR(Q6/N6,"-")</f>
        <v>0.22857142857143</v>
      </c>
      <c r="S6" s="79">
        <v>2</v>
      </c>
      <c r="T6" s="79">
        <v>4</v>
      </c>
      <c r="U6" s="80">
        <f>IFERROR(T6/(Q6),"-")</f>
        <v>0.25</v>
      </c>
      <c r="V6" s="81">
        <f>IFERROR(K6/SUM(Q6:Q7),"-")</f>
        <v>10576.923076923</v>
      </c>
      <c r="W6" s="82">
        <v>2</v>
      </c>
      <c r="X6" s="80">
        <f>IF(Q6=0,"-",W6/Q6)</f>
        <v>0.125</v>
      </c>
      <c r="Y6" s="181">
        <v>8000</v>
      </c>
      <c r="Z6" s="182">
        <f>IFERROR(Y6/Q6,"-")</f>
        <v>500</v>
      </c>
      <c r="AA6" s="182">
        <f>IFERROR(Y6/W6,"-")</f>
        <v>4000</v>
      </c>
      <c r="AB6" s="176">
        <f>SUM(Y6:Y7)-SUM(K6:K7)</f>
        <v>-178000</v>
      </c>
      <c r="AC6" s="83">
        <f>SUM(Y6:Y7)/SUM(K6:K7)</f>
        <v>0.35272727272727</v>
      </c>
      <c r="AD6" s="77"/>
      <c r="AE6" s="91">
        <v>1</v>
      </c>
      <c r="AF6" s="92">
        <f>IF(Q6=0,"",IF(AE6=0,"",(AE6/Q6)))</f>
        <v>0.0625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2</v>
      </c>
      <c r="AO6" s="98">
        <f>IF(Q6=0,"",IF(AN6=0,"",(AN6/Q6)))</f>
        <v>0.125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0.1875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>
        <v>1</v>
      </c>
      <c r="BI6" s="111">
        <f>IFERROR(BH6/BF6,"-")</f>
        <v>0.2</v>
      </c>
      <c r="BJ6" s="112">
        <v>2000</v>
      </c>
      <c r="BK6" s="113">
        <f>IFERROR(BJ6/BF6,"-")</f>
        <v>400</v>
      </c>
      <c r="BL6" s="114">
        <v>1</v>
      </c>
      <c r="BM6" s="114"/>
      <c r="BN6" s="114"/>
      <c r="BO6" s="116">
        <v>4</v>
      </c>
      <c r="BP6" s="117">
        <f>IF(Q6=0,"",IF(BO6=0,"",(BO6/Q6)))</f>
        <v>0.25</v>
      </c>
      <c r="BQ6" s="118">
        <v>1</v>
      </c>
      <c r="BR6" s="119">
        <f>IFERROR(BQ6/BO6,"-")</f>
        <v>0.25</v>
      </c>
      <c r="BS6" s="120">
        <v>6000</v>
      </c>
      <c r="BT6" s="121">
        <f>IFERROR(BS6/BO6,"-")</f>
        <v>1500</v>
      </c>
      <c r="BU6" s="122"/>
      <c r="BV6" s="122">
        <v>1</v>
      </c>
      <c r="BW6" s="122"/>
      <c r="BX6" s="123">
        <v>1</v>
      </c>
      <c r="BY6" s="124">
        <f>IF(Q6=0,"",IF(BX6=0,"",(BX6/Q6)))</f>
        <v>0.0625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8000</v>
      </c>
      <c r="CR6" s="138">
        <v>6000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213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39</v>
      </c>
      <c r="M7" s="79">
        <v>33</v>
      </c>
      <c r="N7" s="79">
        <v>5</v>
      </c>
      <c r="O7" s="88">
        <v>10</v>
      </c>
      <c r="P7" s="89">
        <v>0</v>
      </c>
      <c r="Q7" s="90">
        <f>O7+P7</f>
        <v>10</v>
      </c>
      <c r="R7" s="80">
        <f>IFERROR(Q7/N7,"-")</f>
        <v>2</v>
      </c>
      <c r="S7" s="79">
        <v>2</v>
      </c>
      <c r="T7" s="79">
        <v>3</v>
      </c>
      <c r="U7" s="80">
        <f>IFERROR(T7/(Q7),"-")</f>
        <v>0.3</v>
      </c>
      <c r="V7" s="81"/>
      <c r="W7" s="82">
        <v>3</v>
      </c>
      <c r="X7" s="80">
        <f>IF(Q7=0,"-",W7/Q7)</f>
        <v>0.3</v>
      </c>
      <c r="Y7" s="181">
        <v>89000</v>
      </c>
      <c r="Z7" s="182">
        <f>IFERROR(Y7/Q7,"-")</f>
        <v>8900</v>
      </c>
      <c r="AA7" s="182">
        <f>IFERROR(Y7/W7,"-")</f>
        <v>29666.666666667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</v>
      </c>
      <c r="BH7" s="109">
        <v>1</v>
      </c>
      <c r="BI7" s="111">
        <f>IFERROR(BH7/BF7,"-")</f>
        <v>0.5</v>
      </c>
      <c r="BJ7" s="112">
        <v>10000</v>
      </c>
      <c r="BK7" s="113">
        <f>IFERROR(BJ7/BF7,"-")</f>
        <v>5000</v>
      </c>
      <c r="BL7" s="114"/>
      <c r="BM7" s="114">
        <v>1</v>
      </c>
      <c r="BN7" s="114"/>
      <c r="BO7" s="116">
        <v>4</v>
      </c>
      <c r="BP7" s="117">
        <f>IF(Q7=0,"",IF(BO7=0,"",(BO7/Q7)))</f>
        <v>0.4</v>
      </c>
      <c r="BQ7" s="118">
        <v>1</v>
      </c>
      <c r="BR7" s="119">
        <f>IFERROR(BQ7/BO7,"-")</f>
        <v>0.25</v>
      </c>
      <c r="BS7" s="120">
        <v>39000</v>
      </c>
      <c r="BT7" s="121">
        <f>IFERROR(BS7/BO7,"-")</f>
        <v>9750</v>
      </c>
      <c r="BU7" s="122"/>
      <c r="BV7" s="122"/>
      <c r="BW7" s="122">
        <v>1</v>
      </c>
      <c r="BX7" s="123">
        <v>3</v>
      </c>
      <c r="BY7" s="124">
        <f>IF(Q7=0,"",IF(BX7=0,"",(BX7/Q7)))</f>
        <v>0.3</v>
      </c>
      <c r="BZ7" s="125">
        <v>1</v>
      </c>
      <c r="CA7" s="126">
        <f>IFERROR(BZ7/BX7,"-")</f>
        <v>0.33333333333333</v>
      </c>
      <c r="CB7" s="127">
        <v>40000</v>
      </c>
      <c r="CC7" s="128">
        <f>IFERROR(CB7/BX7,"-")</f>
        <v>13333.333333333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89000</v>
      </c>
      <c r="CR7" s="138">
        <v>40000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5.53</v>
      </c>
      <c r="B8" s="184" t="s">
        <v>214</v>
      </c>
      <c r="C8" s="184" t="s">
        <v>58</v>
      </c>
      <c r="D8" s="184" t="s">
        <v>215</v>
      </c>
      <c r="E8" s="184"/>
      <c r="F8" s="184" t="s">
        <v>216</v>
      </c>
      <c r="G8" s="184" t="s">
        <v>209</v>
      </c>
      <c r="H8" s="87" t="s">
        <v>217</v>
      </c>
      <c r="I8" s="87" t="s">
        <v>218</v>
      </c>
      <c r="J8" s="87" t="s">
        <v>219</v>
      </c>
      <c r="K8" s="176">
        <v>200000</v>
      </c>
      <c r="L8" s="79">
        <v>17</v>
      </c>
      <c r="M8" s="79">
        <v>0</v>
      </c>
      <c r="N8" s="79">
        <v>73</v>
      </c>
      <c r="O8" s="88">
        <v>5</v>
      </c>
      <c r="P8" s="89">
        <v>0</v>
      </c>
      <c r="Q8" s="90">
        <f>O8+P8</f>
        <v>5</v>
      </c>
      <c r="R8" s="80">
        <f>IFERROR(Q8/N8,"-")</f>
        <v>0.068493150684932</v>
      </c>
      <c r="S8" s="79">
        <v>1</v>
      </c>
      <c r="T8" s="79">
        <v>2</v>
      </c>
      <c r="U8" s="80">
        <f>IFERROR(T8/(Q8),"-")</f>
        <v>0.4</v>
      </c>
      <c r="V8" s="81">
        <f>IFERROR(K8/SUM(Q8:Q11),"-")</f>
        <v>8333.3333333333</v>
      </c>
      <c r="W8" s="82">
        <v>2</v>
      </c>
      <c r="X8" s="80">
        <f>IF(Q8=0,"-",W8/Q8)</f>
        <v>0.4</v>
      </c>
      <c r="Y8" s="181">
        <v>18000</v>
      </c>
      <c r="Z8" s="182">
        <f>IFERROR(Y8/Q8,"-")</f>
        <v>3600</v>
      </c>
      <c r="AA8" s="182">
        <f>IFERROR(Y8/W8,"-")</f>
        <v>9000</v>
      </c>
      <c r="AB8" s="176">
        <f>SUM(Y8:Y11)-SUM(K8:K11)</f>
        <v>906000</v>
      </c>
      <c r="AC8" s="83">
        <f>SUM(Y8:Y11)/SUM(K8:K11)</f>
        <v>5.53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>
        <v>1</v>
      </c>
      <c r="BR8" s="119">
        <f>IFERROR(BQ8/BO8,"-")</f>
        <v>0.33333333333333</v>
      </c>
      <c r="BS8" s="120">
        <v>3000</v>
      </c>
      <c r="BT8" s="121">
        <f>IFERROR(BS8/BO8,"-")</f>
        <v>1000</v>
      </c>
      <c r="BU8" s="122">
        <v>1</v>
      </c>
      <c r="BV8" s="122"/>
      <c r="BW8" s="122"/>
      <c r="BX8" s="123">
        <v>1</v>
      </c>
      <c r="BY8" s="124">
        <f>IF(Q8=0,"",IF(BX8=0,"",(BX8/Q8)))</f>
        <v>0.2</v>
      </c>
      <c r="BZ8" s="125">
        <v>1</v>
      </c>
      <c r="CA8" s="126">
        <f>IFERROR(BZ8/BX8,"-")</f>
        <v>1</v>
      </c>
      <c r="CB8" s="127">
        <v>33000</v>
      </c>
      <c r="CC8" s="128">
        <f>IFERROR(CB8/BX8,"-")</f>
        <v>33000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18000</v>
      </c>
      <c r="CR8" s="138">
        <v>33000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220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53</v>
      </c>
      <c r="M9" s="79">
        <v>32</v>
      </c>
      <c r="N9" s="79">
        <v>9</v>
      </c>
      <c r="O9" s="88">
        <v>7</v>
      </c>
      <c r="P9" s="89">
        <v>1</v>
      </c>
      <c r="Q9" s="90">
        <f>O9+P9</f>
        <v>8</v>
      </c>
      <c r="R9" s="80">
        <f>IFERROR(Q9/N9,"-")</f>
        <v>0.88888888888889</v>
      </c>
      <c r="S9" s="79">
        <v>4</v>
      </c>
      <c r="T9" s="79">
        <v>2</v>
      </c>
      <c r="U9" s="80">
        <f>IFERROR(T9/(Q9),"-")</f>
        <v>0.25</v>
      </c>
      <c r="V9" s="81"/>
      <c r="W9" s="82">
        <v>3</v>
      </c>
      <c r="X9" s="80">
        <f>IF(Q9=0,"-",W9/Q9)</f>
        <v>0.375</v>
      </c>
      <c r="Y9" s="181">
        <v>219000</v>
      </c>
      <c r="Z9" s="182">
        <f>IFERROR(Y9/Q9,"-")</f>
        <v>27375</v>
      </c>
      <c r="AA9" s="182">
        <f>IFERROR(Y9/W9,"-")</f>
        <v>73000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3</v>
      </c>
      <c r="BG9" s="110">
        <f>IF(Q9=0,"",IF(BF9=0,"",(BF9/Q9)))</f>
        <v>0.375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0.25</v>
      </c>
      <c r="BQ9" s="118">
        <v>1</v>
      </c>
      <c r="BR9" s="119">
        <f>IFERROR(BQ9/BO9,"-")</f>
        <v>0.5</v>
      </c>
      <c r="BS9" s="120">
        <v>3000</v>
      </c>
      <c r="BT9" s="121">
        <f>IFERROR(BS9/BO9,"-")</f>
        <v>1500</v>
      </c>
      <c r="BU9" s="122">
        <v>1</v>
      </c>
      <c r="BV9" s="122"/>
      <c r="BW9" s="122"/>
      <c r="BX9" s="123">
        <v>2</v>
      </c>
      <c r="BY9" s="124">
        <f>IF(Q9=0,"",IF(BX9=0,"",(BX9/Q9)))</f>
        <v>0.25</v>
      </c>
      <c r="BZ9" s="125">
        <v>2</v>
      </c>
      <c r="CA9" s="126">
        <f>IFERROR(BZ9/BX9,"-")</f>
        <v>1</v>
      </c>
      <c r="CB9" s="127">
        <v>668000</v>
      </c>
      <c r="CC9" s="128">
        <f>IFERROR(CB9/BX9,"-")</f>
        <v>334000</v>
      </c>
      <c r="CD9" s="129">
        <v>1</v>
      </c>
      <c r="CE9" s="129"/>
      <c r="CF9" s="129">
        <v>1</v>
      </c>
      <c r="CG9" s="130">
        <v>1</v>
      </c>
      <c r="CH9" s="131">
        <f>IF(Q9=0,"",IF(CG9=0,"",(CG9/Q9)))</f>
        <v>0.125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3</v>
      </c>
      <c r="CQ9" s="138">
        <v>219000</v>
      </c>
      <c r="CR9" s="138">
        <v>666000</v>
      </c>
      <c r="CS9" s="138">
        <v>2000</v>
      </c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221</v>
      </c>
      <c r="C10" s="184" t="s">
        <v>58</v>
      </c>
      <c r="D10" s="184" t="s">
        <v>215</v>
      </c>
      <c r="E10" s="184"/>
      <c r="F10" s="184" t="s">
        <v>222</v>
      </c>
      <c r="G10" s="184" t="s">
        <v>209</v>
      </c>
      <c r="H10" s="87" t="s">
        <v>217</v>
      </c>
      <c r="I10" s="87" t="s">
        <v>218</v>
      </c>
      <c r="J10" s="87"/>
      <c r="K10" s="176"/>
      <c r="L10" s="79">
        <v>7</v>
      </c>
      <c r="M10" s="79">
        <v>0</v>
      </c>
      <c r="N10" s="79">
        <v>78</v>
      </c>
      <c r="O10" s="88">
        <v>2</v>
      </c>
      <c r="P10" s="89">
        <v>0</v>
      </c>
      <c r="Q10" s="90">
        <f>O10+P10</f>
        <v>2</v>
      </c>
      <c r="R10" s="80">
        <f>IFERROR(Q10/N10,"-")</f>
        <v>0.025641025641026</v>
      </c>
      <c r="S10" s="79">
        <v>0</v>
      </c>
      <c r="T10" s="79">
        <v>1</v>
      </c>
      <c r="U10" s="80">
        <f>IFERROR(T10/(Q10),"-")</f>
        <v>0.5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2</v>
      </c>
      <c r="BG10" s="110">
        <f>IF(Q10=0,"",IF(BF10=0,"",(BF10/Q10)))</f>
        <v>1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223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36</v>
      </c>
      <c r="M11" s="79">
        <v>25</v>
      </c>
      <c r="N11" s="79">
        <v>18</v>
      </c>
      <c r="O11" s="88">
        <v>6</v>
      </c>
      <c r="P11" s="89">
        <v>3</v>
      </c>
      <c r="Q11" s="90">
        <f>O11+P11</f>
        <v>9</v>
      </c>
      <c r="R11" s="80">
        <f>IFERROR(Q11/N11,"-")</f>
        <v>0.5</v>
      </c>
      <c r="S11" s="79">
        <v>3</v>
      </c>
      <c r="T11" s="79">
        <v>0</v>
      </c>
      <c r="U11" s="80">
        <f>IFERROR(T11/(Q11),"-")</f>
        <v>0</v>
      </c>
      <c r="V11" s="81"/>
      <c r="W11" s="82">
        <v>3</v>
      </c>
      <c r="X11" s="80">
        <f>IF(Q11=0,"-",W11/Q11)</f>
        <v>0.33333333333333</v>
      </c>
      <c r="Y11" s="181">
        <v>869000</v>
      </c>
      <c r="Z11" s="182">
        <f>IFERROR(Y11/Q11,"-")</f>
        <v>96555.555555556</v>
      </c>
      <c r="AA11" s="182">
        <f>IFERROR(Y11/W11,"-")</f>
        <v>289666.66666667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0.11111111111111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0.11111111111111</v>
      </c>
      <c r="BH11" s="109">
        <v>1</v>
      </c>
      <c r="BI11" s="111">
        <f>IFERROR(BH11/BF11,"-")</f>
        <v>1</v>
      </c>
      <c r="BJ11" s="112">
        <v>1000</v>
      </c>
      <c r="BK11" s="113">
        <f>IFERROR(BJ11/BF11,"-")</f>
        <v>1000</v>
      </c>
      <c r="BL11" s="114">
        <v>1</v>
      </c>
      <c r="BM11" s="114"/>
      <c r="BN11" s="114"/>
      <c r="BO11" s="116">
        <v>3</v>
      </c>
      <c r="BP11" s="117">
        <f>IF(Q11=0,"",IF(BO11=0,"",(BO11/Q11)))</f>
        <v>0.33333333333333</v>
      </c>
      <c r="BQ11" s="118">
        <v>2</v>
      </c>
      <c r="BR11" s="119">
        <f>IFERROR(BQ11/BO11,"-")</f>
        <v>0.66666666666667</v>
      </c>
      <c r="BS11" s="120">
        <v>1088000</v>
      </c>
      <c r="BT11" s="121">
        <f>IFERROR(BS11/BO11,"-")</f>
        <v>362666.66666667</v>
      </c>
      <c r="BU11" s="122">
        <v>1</v>
      </c>
      <c r="BV11" s="122"/>
      <c r="BW11" s="122">
        <v>1</v>
      </c>
      <c r="BX11" s="123">
        <v>3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0.11111111111111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3</v>
      </c>
      <c r="CQ11" s="138">
        <v>869000</v>
      </c>
      <c r="CR11" s="138">
        <v>1083000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0.36</v>
      </c>
      <c r="B12" s="184" t="s">
        <v>224</v>
      </c>
      <c r="C12" s="184" t="s">
        <v>58</v>
      </c>
      <c r="D12" s="184" t="s">
        <v>225</v>
      </c>
      <c r="E12" s="184"/>
      <c r="F12" s="184" t="s">
        <v>226</v>
      </c>
      <c r="G12" s="184" t="s">
        <v>209</v>
      </c>
      <c r="H12" s="87" t="s">
        <v>227</v>
      </c>
      <c r="I12" s="87" t="s">
        <v>228</v>
      </c>
      <c r="J12" s="87" t="s">
        <v>229</v>
      </c>
      <c r="K12" s="176">
        <v>450000</v>
      </c>
      <c r="L12" s="79">
        <v>21</v>
      </c>
      <c r="M12" s="79">
        <v>0</v>
      </c>
      <c r="N12" s="79">
        <v>76</v>
      </c>
      <c r="O12" s="88">
        <v>10</v>
      </c>
      <c r="P12" s="89">
        <v>0</v>
      </c>
      <c r="Q12" s="90">
        <f>O12+P12</f>
        <v>10</v>
      </c>
      <c r="R12" s="80">
        <f>IFERROR(Q12/N12,"-")</f>
        <v>0.13157894736842</v>
      </c>
      <c r="S12" s="79">
        <v>0</v>
      </c>
      <c r="T12" s="79">
        <v>4</v>
      </c>
      <c r="U12" s="80">
        <f>IFERROR(T12/(Q12),"-")</f>
        <v>0.4</v>
      </c>
      <c r="V12" s="81">
        <f>IFERROR(K12/SUM(Q12:Q13),"-")</f>
        <v>15517.24137931</v>
      </c>
      <c r="W12" s="82">
        <v>3</v>
      </c>
      <c r="X12" s="80">
        <f>IF(Q12=0,"-",W12/Q12)</f>
        <v>0.3</v>
      </c>
      <c r="Y12" s="181">
        <v>30000</v>
      </c>
      <c r="Z12" s="182">
        <f>IFERROR(Y12/Q12,"-")</f>
        <v>3000</v>
      </c>
      <c r="AA12" s="182">
        <f>IFERROR(Y12/W12,"-")</f>
        <v>10000</v>
      </c>
      <c r="AB12" s="176">
        <f>SUM(Y12:Y13)-SUM(K12:K13)</f>
        <v>-288000</v>
      </c>
      <c r="AC12" s="83">
        <f>SUM(Y12:Y13)/SUM(K12:K13)</f>
        <v>0.36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</v>
      </c>
      <c r="AP12" s="97">
        <v>1</v>
      </c>
      <c r="AQ12" s="99">
        <f>IFERROR(AP12/AN12,"-")</f>
        <v>1</v>
      </c>
      <c r="AR12" s="100">
        <v>3000</v>
      </c>
      <c r="AS12" s="101">
        <f>IFERROR(AR12/AN12,"-")</f>
        <v>3000</v>
      </c>
      <c r="AT12" s="102">
        <v>1</v>
      </c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0.2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0.5</v>
      </c>
      <c r="BQ12" s="118">
        <v>1</v>
      </c>
      <c r="BR12" s="119">
        <f>IFERROR(BQ12/BO12,"-")</f>
        <v>0.2</v>
      </c>
      <c r="BS12" s="120">
        <v>10000</v>
      </c>
      <c r="BT12" s="121">
        <f>IFERROR(BS12/BO12,"-")</f>
        <v>2000</v>
      </c>
      <c r="BU12" s="122">
        <v>1</v>
      </c>
      <c r="BV12" s="122"/>
      <c r="BW12" s="122"/>
      <c r="BX12" s="123">
        <v>2</v>
      </c>
      <c r="BY12" s="124">
        <f>IF(Q12=0,"",IF(BX12=0,"",(BX12/Q12)))</f>
        <v>0.2</v>
      </c>
      <c r="BZ12" s="125">
        <v>1</v>
      </c>
      <c r="CA12" s="126">
        <f>IFERROR(BZ12/BX12,"-")</f>
        <v>0.5</v>
      </c>
      <c r="CB12" s="127">
        <v>17000</v>
      </c>
      <c r="CC12" s="128">
        <f>IFERROR(CB12/BX12,"-")</f>
        <v>8500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30000</v>
      </c>
      <c r="CR12" s="138">
        <v>17000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230</v>
      </c>
      <c r="C13" s="184" t="s">
        <v>58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118</v>
      </c>
      <c r="M13" s="79">
        <v>45</v>
      </c>
      <c r="N13" s="79">
        <v>19</v>
      </c>
      <c r="O13" s="88">
        <v>19</v>
      </c>
      <c r="P13" s="89">
        <v>0</v>
      </c>
      <c r="Q13" s="90">
        <f>O13+P13</f>
        <v>19</v>
      </c>
      <c r="R13" s="80">
        <f>IFERROR(Q13/N13,"-")</f>
        <v>1</v>
      </c>
      <c r="S13" s="79">
        <v>6</v>
      </c>
      <c r="T13" s="79">
        <v>4</v>
      </c>
      <c r="U13" s="80">
        <f>IFERROR(T13/(Q13),"-")</f>
        <v>0.21052631578947</v>
      </c>
      <c r="V13" s="81"/>
      <c r="W13" s="82">
        <v>6</v>
      </c>
      <c r="X13" s="80">
        <f>IF(Q13=0,"-",W13/Q13)</f>
        <v>0.31578947368421</v>
      </c>
      <c r="Y13" s="181">
        <v>132000</v>
      </c>
      <c r="Z13" s="182">
        <f>IFERROR(Y13/Q13,"-")</f>
        <v>6947.3684210526</v>
      </c>
      <c r="AA13" s="182">
        <f>IFERROR(Y13/W13,"-")</f>
        <v>22000</v>
      </c>
      <c r="AB13" s="176"/>
      <c r="AC13" s="83"/>
      <c r="AD13" s="77"/>
      <c r="AE13" s="91">
        <v>1</v>
      </c>
      <c r="AF13" s="92">
        <f>IF(Q13=0,"",IF(AE13=0,"",(AE13/Q13)))</f>
        <v>0.052631578947368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0.10526315789474</v>
      </c>
      <c r="BH13" s="109">
        <v>1</v>
      </c>
      <c r="BI13" s="111">
        <f>IFERROR(BH13/BF13,"-")</f>
        <v>0.5</v>
      </c>
      <c r="BJ13" s="112">
        <v>1000</v>
      </c>
      <c r="BK13" s="113">
        <f>IFERROR(BJ13/BF13,"-")</f>
        <v>500</v>
      </c>
      <c r="BL13" s="114">
        <v>1</v>
      </c>
      <c r="BM13" s="114"/>
      <c r="BN13" s="114"/>
      <c r="BO13" s="116">
        <v>6</v>
      </c>
      <c r="BP13" s="117">
        <f>IF(Q13=0,"",IF(BO13=0,"",(BO13/Q13)))</f>
        <v>0.31578947368421</v>
      </c>
      <c r="BQ13" s="118">
        <v>2</v>
      </c>
      <c r="BR13" s="119">
        <f>IFERROR(BQ13/BO13,"-")</f>
        <v>0.33333333333333</v>
      </c>
      <c r="BS13" s="120">
        <v>101000</v>
      </c>
      <c r="BT13" s="121">
        <f>IFERROR(BS13/BO13,"-")</f>
        <v>16833.333333333</v>
      </c>
      <c r="BU13" s="122">
        <v>1</v>
      </c>
      <c r="BV13" s="122"/>
      <c r="BW13" s="122">
        <v>1</v>
      </c>
      <c r="BX13" s="123">
        <v>9</v>
      </c>
      <c r="BY13" s="124">
        <f>IF(Q13=0,"",IF(BX13=0,"",(BX13/Q13)))</f>
        <v>0.47368421052632</v>
      </c>
      <c r="BZ13" s="125">
        <v>2</v>
      </c>
      <c r="CA13" s="126">
        <f>IFERROR(BZ13/BX13,"-")</f>
        <v>0.22222222222222</v>
      </c>
      <c r="CB13" s="127">
        <v>27000</v>
      </c>
      <c r="CC13" s="128">
        <f>IFERROR(CB13/BX13,"-")</f>
        <v>3000</v>
      </c>
      <c r="CD13" s="129"/>
      <c r="CE13" s="129">
        <v>1</v>
      </c>
      <c r="CF13" s="129">
        <v>1</v>
      </c>
      <c r="CG13" s="130">
        <v>1</v>
      </c>
      <c r="CH13" s="131">
        <f>IF(Q13=0,"",IF(CG13=0,"",(CG13/Q13)))</f>
        <v>0.052631578947368</v>
      </c>
      <c r="CI13" s="132">
        <v>1</v>
      </c>
      <c r="CJ13" s="133">
        <f>IFERROR(CI13/CG13,"-")</f>
        <v>1</v>
      </c>
      <c r="CK13" s="134">
        <v>11000</v>
      </c>
      <c r="CL13" s="135">
        <f>IFERROR(CK13/CG13,"-")</f>
        <v>11000</v>
      </c>
      <c r="CM13" s="136"/>
      <c r="CN13" s="136"/>
      <c r="CO13" s="136">
        <v>1</v>
      </c>
      <c r="CP13" s="137">
        <v>6</v>
      </c>
      <c r="CQ13" s="138">
        <v>132000</v>
      </c>
      <c r="CR13" s="138">
        <v>96000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0.053846153846154</v>
      </c>
      <c r="B14" s="184" t="s">
        <v>231</v>
      </c>
      <c r="C14" s="184" t="s">
        <v>58</v>
      </c>
      <c r="D14" s="184" t="s">
        <v>232</v>
      </c>
      <c r="E14" s="184"/>
      <c r="F14" s="184" t="s">
        <v>226</v>
      </c>
      <c r="G14" s="184" t="s">
        <v>209</v>
      </c>
      <c r="H14" s="87" t="s">
        <v>233</v>
      </c>
      <c r="I14" s="87" t="s">
        <v>228</v>
      </c>
      <c r="J14" s="87" t="s">
        <v>212</v>
      </c>
      <c r="K14" s="176">
        <v>130000</v>
      </c>
      <c r="L14" s="79">
        <v>4</v>
      </c>
      <c r="M14" s="79">
        <v>0</v>
      </c>
      <c r="N14" s="79">
        <v>14</v>
      </c>
      <c r="O14" s="88">
        <v>2</v>
      </c>
      <c r="P14" s="89">
        <v>0</v>
      </c>
      <c r="Q14" s="90">
        <f>O14+P14</f>
        <v>2</v>
      </c>
      <c r="R14" s="80">
        <f>IFERROR(Q14/N14,"-")</f>
        <v>0.14285714285714</v>
      </c>
      <c r="S14" s="79">
        <v>0</v>
      </c>
      <c r="T14" s="79">
        <v>2</v>
      </c>
      <c r="U14" s="80">
        <f>IFERROR(T14/(Q14),"-")</f>
        <v>1</v>
      </c>
      <c r="V14" s="81">
        <f>IFERROR(K14/SUM(Q14:Q15),"-")</f>
        <v>26000</v>
      </c>
      <c r="W14" s="82">
        <v>1</v>
      </c>
      <c r="X14" s="80">
        <f>IF(Q14=0,"-",W14/Q14)</f>
        <v>0.5</v>
      </c>
      <c r="Y14" s="181">
        <v>5000</v>
      </c>
      <c r="Z14" s="182">
        <f>IFERROR(Y14/Q14,"-")</f>
        <v>2500</v>
      </c>
      <c r="AA14" s="182">
        <f>IFERROR(Y14/W14,"-")</f>
        <v>5000</v>
      </c>
      <c r="AB14" s="176">
        <f>SUM(Y14:Y15)-SUM(K14:K15)</f>
        <v>-123000</v>
      </c>
      <c r="AC14" s="83">
        <f>SUM(Y14:Y15)/SUM(K14:K15)</f>
        <v>0.053846153846154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1</v>
      </c>
      <c r="BH14" s="109">
        <v>1</v>
      </c>
      <c r="BI14" s="111">
        <f>IFERROR(BH14/BF14,"-")</f>
        <v>0.5</v>
      </c>
      <c r="BJ14" s="112">
        <v>5000</v>
      </c>
      <c r="BK14" s="113">
        <f>IFERROR(BJ14/BF14,"-")</f>
        <v>2500</v>
      </c>
      <c r="BL14" s="114">
        <v>1</v>
      </c>
      <c r="BM14" s="114"/>
      <c r="BN14" s="114"/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234</v>
      </c>
      <c r="C15" s="184" t="s">
        <v>58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15</v>
      </c>
      <c r="M15" s="79">
        <v>11</v>
      </c>
      <c r="N15" s="79">
        <v>0</v>
      </c>
      <c r="O15" s="88">
        <v>3</v>
      </c>
      <c r="P15" s="89">
        <v>0</v>
      </c>
      <c r="Q15" s="90">
        <f>O15+P15</f>
        <v>3</v>
      </c>
      <c r="R15" s="80" t="str">
        <f>IFERROR(Q15/N15,"-")</f>
        <v>-</v>
      </c>
      <c r="S15" s="79">
        <v>2</v>
      </c>
      <c r="T15" s="79">
        <v>1</v>
      </c>
      <c r="U15" s="80">
        <f>IFERROR(T15/(Q15),"-")</f>
        <v>0.33333333333333</v>
      </c>
      <c r="V15" s="81"/>
      <c r="W15" s="82">
        <v>1</v>
      </c>
      <c r="X15" s="80">
        <f>IF(Q15=0,"-",W15/Q15)</f>
        <v>0.33333333333333</v>
      </c>
      <c r="Y15" s="181">
        <v>2000</v>
      </c>
      <c r="Z15" s="182">
        <f>IFERROR(Y15/Q15,"-")</f>
        <v>666.66666666667</v>
      </c>
      <c r="AA15" s="182">
        <f>IFERROR(Y15/W15,"-")</f>
        <v>2000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0.33333333333333</v>
      </c>
      <c r="AY15" s="103">
        <v>1</v>
      </c>
      <c r="AZ15" s="105">
        <f>IFERROR(AY15/AW15,"-")</f>
        <v>1</v>
      </c>
      <c r="BA15" s="106">
        <v>2000</v>
      </c>
      <c r="BB15" s="107">
        <f>IFERROR(BA15/AW15,"-")</f>
        <v>2000</v>
      </c>
      <c r="BC15" s="108">
        <v>1</v>
      </c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0.33333333333333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0.33333333333333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2000</v>
      </c>
      <c r="CR15" s="138">
        <v>2000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0.45333333333333</v>
      </c>
      <c r="B16" s="184" t="s">
        <v>235</v>
      </c>
      <c r="C16" s="184" t="s">
        <v>236</v>
      </c>
      <c r="D16" s="184" t="s">
        <v>225</v>
      </c>
      <c r="E16" s="184" t="s">
        <v>237</v>
      </c>
      <c r="F16" s="184"/>
      <c r="G16" s="184" t="s">
        <v>73</v>
      </c>
      <c r="H16" s="87" t="s">
        <v>238</v>
      </c>
      <c r="I16" s="87" t="s">
        <v>239</v>
      </c>
      <c r="J16" s="87" t="s">
        <v>240</v>
      </c>
      <c r="K16" s="176">
        <v>75000</v>
      </c>
      <c r="L16" s="79">
        <v>45</v>
      </c>
      <c r="M16" s="79">
        <v>33</v>
      </c>
      <c r="N16" s="79">
        <v>4</v>
      </c>
      <c r="O16" s="88">
        <v>17</v>
      </c>
      <c r="P16" s="89">
        <v>0</v>
      </c>
      <c r="Q16" s="90">
        <f>O16+P16</f>
        <v>17</v>
      </c>
      <c r="R16" s="80">
        <f>IFERROR(Q16/N16,"-")</f>
        <v>4.25</v>
      </c>
      <c r="S16" s="79">
        <v>2</v>
      </c>
      <c r="T16" s="79">
        <v>3</v>
      </c>
      <c r="U16" s="80">
        <f>IFERROR(T16/(Q16),"-")</f>
        <v>0.17647058823529</v>
      </c>
      <c r="V16" s="81">
        <f>IFERROR(K16/SUM(Q16:Q16),"-")</f>
        <v>4411.7647058824</v>
      </c>
      <c r="W16" s="82">
        <v>4</v>
      </c>
      <c r="X16" s="80">
        <f>IF(Q16=0,"-",W16/Q16)</f>
        <v>0.23529411764706</v>
      </c>
      <c r="Y16" s="181">
        <v>34000</v>
      </c>
      <c r="Z16" s="182">
        <f>IFERROR(Y16/Q16,"-")</f>
        <v>2000</v>
      </c>
      <c r="AA16" s="182">
        <f>IFERROR(Y16/W16,"-")</f>
        <v>8500</v>
      </c>
      <c r="AB16" s="176">
        <f>SUM(Y16:Y16)-SUM(K16:K16)</f>
        <v>-41000</v>
      </c>
      <c r="AC16" s="83">
        <f>SUM(Y16:Y16)/SUM(K16:K16)</f>
        <v>0.45333333333333</v>
      </c>
      <c r="AD16" s="77"/>
      <c r="AE16" s="91">
        <v>1</v>
      </c>
      <c r="AF16" s="92">
        <f>IF(Q16=0,"",IF(AE16=0,"",(AE16/Q16)))</f>
        <v>0.058823529411765</v>
      </c>
      <c r="AG16" s="91"/>
      <c r="AH16" s="93">
        <f>IFERROR(AG16/AE16,"-")</f>
        <v>0</v>
      </c>
      <c r="AI16" s="94"/>
      <c r="AJ16" s="95">
        <f>IFERROR(AI16/AE16,"-")</f>
        <v>0</v>
      </c>
      <c r="AK16" s="96"/>
      <c r="AL16" s="96"/>
      <c r="AM16" s="96"/>
      <c r="AN16" s="97">
        <v>2</v>
      </c>
      <c r="AO16" s="98">
        <f>IF(Q16=0,"",IF(AN16=0,"",(AN16/Q16)))</f>
        <v>0.11764705882353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>
        <v>3</v>
      </c>
      <c r="AX16" s="104">
        <f>IF(Q16=0,"",IF(AW16=0,"",(AW16/Q16)))</f>
        <v>0.17647058823529</v>
      </c>
      <c r="AY16" s="103">
        <v>1</v>
      </c>
      <c r="AZ16" s="105">
        <f>IFERROR(AY16/AW16,"-")</f>
        <v>0.33333333333333</v>
      </c>
      <c r="BA16" s="106">
        <v>3000</v>
      </c>
      <c r="BB16" s="107">
        <f>IFERROR(BA16/AW16,"-")</f>
        <v>1000</v>
      </c>
      <c r="BC16" s="108">
        <v>1</v>
      </c>
      <c r="BD16" s="108"/>
      <c r="BE16" s="108"/>
      <c r="BF16" s="109">
        <v>4</v>
      </c>
      <c r="BG16" s="110">
        <f>IF(Q16=0,"",IF(BF16=0,"",(BF16/Q16)))</f>
        <v>0.23529411764706</v>
      </c>
      <c r="BH16" s="109">
        <v>1</v>
      </c>
      <c r="BI16" s="111">
        <f>IFERROR(BH16/BF16,"-")</f>
        <v>0.25</v>
      </c>
      <c r="BJ16" s="112">
        <v>14000</v>
      </c>
      <c r="BK16" s="113">
        <f>IFERROR(BJ16/BF16,"-")</f>
        <v>3500</v>
      </c>
      <c r="BL16" s="114"/>
      <c r="BM16" s="114"/>
      <c r="BN16" s="114">
        <v>1</v>
      </c>
      <c r="BO16" s="116">
        <v>4</v>
      </c>
      <c r="BP16" s="117">
        <f>IF(Q16=0,"",IF(BO16=0,"",(BO16/Q16)))</f>
        <v>0.23529411764706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0.17647058823529</v>
      </c>
      <c r="BZ16" s="125">
        <v>2</v>
      </c>
      <c r="CA16" s="126">
        <f>IFERROR(BZ16/BX16,"-")</f>
        <v>0.66666666666667</v>
      </c>
      <c r="CB16" s="127">
        <v>17000</v>
      </c>
      <c r="CC16" s="128">
        <f>IFERROR(CB16/BX16,"-")</f>
        <v>5666.6666666667</v>
      </c>
      <c r="CD16" s="129">
        <v>1</v>
      </c>
      <c r="CE16" s="129"/>
      <c r="CF16" s="129">
        <v>1</v>
      </c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4</v>
      </c>
      <c r="CQ16" s="138">
        <v>34000</v>
      </c>
      <c r="CR16" s="138">
        <v>14000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5.6666666666667</v>
      </c>
      <c r="B17" s="184" t="s">
        <v>241</v>
      </c>
      <c r="C17" s="184" t="s">
        <v>236</v>
      </c>
      <c r="D17" s="184" t="s">
        <v>242</v>
      </c>
      <c r="E17" s="184" t="s">
        <v>243</v>
      </c>
      <c r="F17" s="184"/>
      <c r="G17" s="184" t="s">
        <v>244</v>
      </c>
      <c r="H17" s="87" t="s">
        <v>245</v>
      </c>
      <c r="I17" s="87" t="s">
        <v>246</v>
      </c>
      <c r="J17" s="87" t="s">
        <v>219</v>
      </c>
      <c r="K17" s="176">
        <v>75000</v>
      </c>
      <c r="L17" s="79">
        <v>30</v>
      </c>
      <c r="M17" s="79">
        <v>0</v>
      </c>
      <c r="N17" s="79">
        <v>76</v>
      </c>
      <c r="O17" s="88">
        <v>15</v>
      </c>
      <c r="P17" s="89">
        <v>0</v>
      </c>
      <c r="Q17" s="90">
        <f>O17+P17</f>
        <v>15</v>
      </c>
      <c r="R17" s="80">
        <f>IFERROR(Q17/N17,"-")</f>
        <v>0.19736842105263</v>
      </c>
      <c r="S17" s="79">
        <v>1</v>
      </c>
      <c r="T17" s="79">
        <v>9</v>
      </c>
      <c r="U17" s="80">
        <f>IFERROR(T17/(Q17),"-")</f>
        <v>0.6</v>
      </c>
      <c r="V17" s="81">
        <f>IFERROR(K17/SUM(Q17:Q18),"-")</f>
        <v>1595.7446808511</v>
      </c>
      <c r="W17" s="82">
        <v>3</v>
      </c>
      <c r="X17" s="80">
        <f>IF(Q17=0,"-",W17/Q17)</f>
        <v>0.2</v>
      </c>
      <c r="Y17" s="181">
        <v>106000</v>
      </c>
      <c r="Z17" s="182">
        <f>IFERROR(Y17/Q17,"-")</f>
        <v>7066.6666666667</v>
      </c>
      <c r="AA17" s="182">
        <f>IFERROR(Y17/W17,"-")</f>
        <v>35333.333333333</v>
      </c>
      <c r="AB17" s="176">
        <f>SUM(Y17:Y18)-SUM(K17:K18)</f>
        <v>350000</v>
      </c>
      <c r="AC17" s="83">
        <f>SUM(Y17:Y18)/SUM(K17:K18)</f>
        <v>5.6666666666667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2</v>
      </c>
      <c r="AO17" s="98">
        <f>IF(Q17=0,"",IF(AN17=0,"",(AN17/Q17)))</f>
        <v>0.13333333333333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2</v>
      </c>
      <c r="AX17" s="104">
        <f>IF(Q17=0,"",IF(AW17=0,"",(AW17/Q17)))</f>
        <v>0.13333333333333</v>
      </c>
      <c r="AY17" s="103">
        <v>1</v>
      </c>
      <c r="AZ17" s="105">
        <f>IFERROR(AY17/AW17,"-")</f>
        <v>0.5</v>
      </c>
      <c r="BA17" s="106">
        <v>95000</v>
      </c>
      <c r="BB17" s="107">
        <f>IFERROR(BA17/AW17,"-")</f>
        <v>47500</v>
      </c>
      <c r="BC17" s="108"/>
      <c r="BD17" s="108"/>
      <c r="BE17" s="108">
        <v>1</v>
      </c>
      <c r="BF17" s="109">
        <v>6</v>
      </c>
      <c r="BG17" s="110">
        <f>IF(Q17=0,"",IF(BF17=0,"",(BF17/Q17)))</f>
        <v>0.4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3</v>
      </c>
      <c r="BP17" s="117">
        <f>IF(Q17=0,"",IF(BO17=0,"",(BO17/Q17)))</f>
        <v>0.2</v>
      </c>
      <c r="BQ17" s="118">
        <v>1</v>
      </c>
      <c r="BR17" s="119">
        <f>IFERROR(BQ17/BO17,"-")</f>
        <v>0.33333333333333</v>
      </c>
      <c r="BS17" s="120">
        <v>8000</v>
      </c>
      <c r="BT17" s="121">
        <f>IFERROR(BS17/BO17,"-")</f>
        <v>2666.6666666667</v>
      </c>
      <c r="BU17" s="122"/>
      <c r="BV17" s="122">
        <v>1</v>
      </c>
      <c r="BW17" s="122"/>
      <c r="BX17" s="123">
        <v>2</v>
      </c>
      <c r="BY17" s="124">
        <f>IF(Q17=0,"",IF(BX17=0,"",(BX17/Q17)))</f>
        <v>0.13333333333333</v>
      </c>
      <c r="BZ17" s="125">
        <v>1</v>
      </c>
      <c r="CA17" s="126">
        <f>IFERROR(BZ17/BX17,"-")</f>
        <v>0.5</v>
      </c>
      <c r="CB17" s="127">
        <v>3000</v>
      </c>
      <c r="CC17" s="128">
        <f>IFERROR(CB17/BX17,"-")</f>
        <v>1500</v>
      </c>
      <c r="CD17" s="129">
        <v>1</v>
      </c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106000</v>
      </c>
      <c r="CR17" s="138">
        <v>95000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247</v>
      </c>
      <c r="C18" s="184" t="s">
        <v>236</v>
      </c>
      <c r="D18" s="184"/>
      <c r="E18" s="184"/>
      <c r="F18" s="184"/>
      <c r="G18" s="184" t="s">
        <v>73</v>
      </c>
      <c r="H18" s="87"/>
      <c r="I18" s="87"/>
      <c r="J18" s="87"/>
      <c r="K18" s="176"/>
      <c r="L18" s="79">
        <v>146</v>
      </c>
      <c r="M18" s="79">
        <v>77</v>
      </c>
      <c r="N18" s="79">
        <v>24</v>
      </c>
      <c r="O18" s="88">
        <v>32</v>
      </c>
      <c r="P18" s="89">
        <v>0</v>
      </c>
      <c r="Q18" s="90">
        <f>O18+P18</f>
        <v>32</v>
      </c>
      <c r="R18" s="80">
        <f>IFERROR(Q18/N18,"-")</f>
        <v>1.3333333333333</v>
      </c>
      <c r="S18" s="79">
        <v>5</v>
      </c>
      <c r="T18" s="79">
        <v>11</v>
      </c>
      <c r="U18" s="80">
        <f>IFERROR(T18/(Q18),"-")</f>
        <v>0.34375</v>
      </c>
      <c r="V18" s="81"/>
      <c r="W18" s="82">
        <v>8</v>
      </c>
      <c r="X18" s="80">
        <f>IF(Q18=0,"-",W18/Q18)</f>
        <v>0.25</v>
      </c>
      <c r="Y18" s="181">
        <v>319000</v>
      </c>
      <c r="Z18" s="182">
        <f>IFERROR(Y18/Q18,"-")</f>
        <v>9968.75</v>
      </c>
      <c r="AA18" s="182">
        <f>IFERROR(Y18/W18,"-")</f>
        <v>39875</v>
      </c>
      <c r="AB18" s="176"/>
      <c r="AC18" s="83"/>
      <c r="AD18" s="77"/>
      <c r="AE18" s="91">
        <v>1</v>
      </c>
      <c r="AF18" s="92">
        <f>IF(Q18=0,"",IF(AE18=0,"",(AE18/Q18)))</f>
        <v>0.03125</v>
      </c>
      <c r="AG18" s="91">
        <v>1</v>
      </c>
      <c r="AH18" s="93">
        <f>IFERROR(AG18/AE18,"-")</f>
        <v>1</v>
      </c>
      <c r="AI18" s="94">
        <v>77000</v>
      </c>
      <c r="AJ18" s="95">
        <f>IFERROR(AI18/AE18,"-")</f>
        <v>77000</v>
      </c>
      <c r="AK18" s="96"/>
      <c r="AL18" s="96"/>
      <c r="AM18" s="96">
        <v>1</v>
      </c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4</v>
      </c>
      <c r="AX18" s="104">
        <f>IF(Q18=0,"",IF(AW18=0,"",(AW18/Q18)))</f>
        <v>0.125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14</v>
      </c>
      <c r="BG18" s="110">
        <f>IF(Q18=0,"",IF(BF18=0,"",(BF18/Q18)))</f>
        <v>0.4375</v>
      </c>
      <c r="BH18" s="109">
        <v>2</v>
      </c>
      <c r="BI18" s="111">
        <f>IFERROR(BH18/BF18,"-")</f>
        <v>0.14285714285714</v>
      </c>
      <c r="BJ18" s="112">
        <v>36000</v>
      </c>
      <c r="BK18" s="113">
        <f>IFERROR(BJ18/BF18,"-")</f>
        <v>2571.4285714286</v>
      </c>
      <c r="BL18" s="114"/>
      <c r="BM18" s="114"/>
      <c r="BN18" s="114">
        <v>2</v>
      </c>
      <c r="BO18" s="116">
        <v>8</v>
      </c>
      <c r="BP18" s="117">
        <f>IF(Q18=0,"",IF(BO18=0,"",(BO18/Q18)))</f>
        <v>0.25</v>
      </c>
      <c r="BQ18" s="118">
        <v>1</v>
      </c>
      <c r="BR18" s="119">
        <f>IFERROR(BQ18/BO18,"-")</f>
        <v>0.125</v>
      </c>
      <c r="BS18" s="120">
        <v>6000</v>
      </c>
      <c r="BT18" s="121">
        <f>IFERROR(BS18/BO18,"-")</f>
        <v>750</v>
      </c>
      <c r="BU18" s="122"/>
      <c r="BV18" s="122">
        <v>1</v>
      </c>
      <c r="BW18" s="122"/>
      <c r="BX18" s="123">
        <v>2</v>
      </c>
      <c r="BY18" s="124">
        <f>IF(Q18=0,"",IF(BX18=0,"",(BX18/Q18)))</f>
        <v>0.0625</v>
      </c>
      <c r="BZ18" s="125">
        <v>2</v>
      </c>
      <c r="CA18" s="126">
        <f>IFERROR(BZ18/BX18,"-")</f>
        <v>1</v>
      </c>
      <c r="CB18" s="127">
        <v>99000</v>
      </c>
      <c r="CC18" s="128">
        <f>IFERROR(CB18/BX18,"-")</f>
        <v>49500</v>
      </c>
      <c r="CD18" s="129">
        <v>1</v>
      </c>
      <c r="CE18" s="129"/>
      <c r="CF18" s="129">
        <v>1</v>
      </c>
      <c r="CG18" s="130">
        <v>3</v>
      </c>
      <c r="CH18" s="131">
        <f>IF(Q18=0,"",IF(CG18=0,"",(CG18/Q18)))</f>
        <v>0.09375</v>
      </c>
      <c r="CI18" s="132">
        <v>2</v>
      </c>
      <c r="CJ18" s="133">
        <f>IFERROR(CI18/CG18,"-")</f>
        <v>0.66666666666667</v>
      </c>
      <c r="CK18" s="134">
        <v>421000</v>
      </c>
      <c r="CL18" s="135">
        <f>IFERROR(CK18/CG18,"-")</f>
        <v>140333.33333333</v>
      </c>
      <c r="CM18" s="136"/>
      <c r="CN18" s="136"/>
      <c r="CO18" s="136">
        <v>2</v>
      </c>
      <c r="CP18" s="137">
        <v>8</v>
      </c>
      <c r="CQ18" s="138">
        <v>319000</v>
      </c>
      <c r="CR18" s="138">
        <v>228000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30"/>
      <c r="B19" s="84"/>
      <c r="C19" s="84"/>
      <c r="D19" s="85"/>
      <c r="E19" s="85"/>
      <c r="F19" s="85"/>
      <c r="G19" s="86"/>
      <c r="H19" s="87"/>
      <c r="I19" s="87"/>
      <c r="J19" s="87"/>
      <c r="K19" s="177"/>
      <c r="L19" s="34"/>
      <c r="M19" s="34"/>
      <c r="N19" s="31"/>
      <c r="O19" s="23"/>
      <c r="P19" s="23"/>
      <c r="Q19" s="23"/>
      <c r="R19" s="32"/>
      <c r="S19" s="32"/>
      <c r="T19" s="23"/>
      <c r="U19" s="32"/>
      <c r="V19" s="25"/>
      <c r="W19" s="25"/>
      <c r="X19" s="25"/>
      <c r="Y19" s="183"/>
      <c r="Z19" s="183"/>
      <c r="AA19" s="183"/>
      <c r="AB19" s="183"/>
      <c r="AC19" s="33"/>
      <c r="AD19" s="57"/>
      <c r="AE19" s="61"/>
      <c r="AF19" s="62"/>
      <c r="AG19" s="61"/>
      <c r="AH19" s="65"/>
      <c r="AI19" s="66"/>
      <c r="AJ19" s="67"/>
      <c r="AK19" s="68"/>
      <c r="AL19" s="68"/>
      <c r="AM19" s="68"/>
      <c r="AN19" s="61"/>
      <c r="AO19" s="62"/>
      <c r="AP19" s="61"/>
      <c r="AQ19" s="65"/>
      <c r="AR19" s="66"/>
      <c r="AS19" s="67"/>
      <c r="AT19" s="68"/>
      <c r="AU19" s="68"/>
      <c r="AV19" s="68"/>
      <c r="AW19" s="61"/>
      <c r="AX19" s="62"/>
      <c r="AY19" s="61"/>
      <c r="AZ19" s="65"/>
      <c r="BA19" s="66"/>
      <c r="BB19" s="67"/>
      <c r="BC19" s="68"/>
      <c r="BD19" s="68"/>
      <c r="BE19" s="68"/>
      <c r="BF19" s="61"/>
      <c r="BG19" s="62"/>
      <c r="BH19" s="61"/>
      <c r="BI19" s="65"/>
      <c r="BJ19" s="66"/>
      <c r="BK19" s="67"/>
      <c r="BL19" s="68"/>
      <c r="BM19" s="68"/>
      <c r="BN19" s="68"/>
      <c r="BO19" s="63"/>
      <c r="BP19" s="64"/>
      <c r="BQ19" s="61"/>
      <c r="BR19" s="65"/>
      <c r="BS19" s="66"/>
      <c r="BT19" s="67"/>
      <c r="BU19" s="68"/>
      <c r="BV19" s="68"/>
      <c r="BW19" s="68"/>
      <c r="BX19" s="63"/>
      <c r="BY19" s="64"/>
      <c r="BZ19" s="61"/>
      <c r="CA19" s="65"/>
      <c r="CB19" s="66"/>
      <c r="CC19" s="67"/>
      <c r="CD19" s="68"/>
      <c r="CE19" s="68"/>
      <c r="CF19" s="68"/>
      <c r="CG19" s="63"/>
      <c r="CH19" s="64"/>
      <c r="CI19" s="61"/>
      <c r="CJ19" s="65"/>
      <c r="CK19" s="66"/>
      <c r="CL19" s="67"/>
      <c r="CM19" s="68"/>
      <c r="CN19" s="68"/>
      <c r="CO19" s="68"/>
      <c r="CP19" s="69"/>
      <c r="CQ19" s="66"/>
      <c r="CR19" s="66"/>
      <c r="CS19" s="66"/>
      <c r="CT19" s="70"/>
    </row>
    <row r="20" spans="1:99">
      <c r="A20" s="30"/>
      <c r="B20" s="37"/>
      <c r="C20" s="37"/>
      <c r="D20" s="21"/>
      <c r="E20" s="21"/>
      <c r="F20" s="21"/>
      <c r="G20" s="22"/>
      <c r="H20" s="36"/>
      <c r="I20" s="36"/>
      <c r="J20" s="73"/>
      <c r="K20" s="178"/>
      <c r="L20" s="34"/>
      <c r="M20" s="34"/>
      <c r="N20" s="31"/>
      <c r="O20" s="23"/>
      <c r="P20" s="23"/>
      <c r="Q20" s="23"/>
      <c r="R20" s="32"/>
      <c r="S20" s="32"/>
      <c r="T20" s="23"/>
      <c r="U20" s="32"/>
      <c r="V20" s="25"/>
      <c r="W20" s="25"/>
      <c r="X20" s="25"/>
      <c r="Y20" s="183"/>
      <c r="Z20" s="183"/>
      <c r="AA20" s="183"/>
      <c r="AB20" s="183"/>
      <c r="AC20" s="33"/>
      <c r="AD20" s="59"/>
      <c r="AE20" s="61"/>
      <c r="AF20" s="62"/>
      <c r="AG20" s="61"/>
      <c r="AH20" s="65"/>
      <c r="AI20" s="66"/>
      <c r="AJ20" s="67"/>
      <c r="AK20" s="68"/>
      <c r="AL20" s="68"/>
      <c r="AM20" s="68"/>
      <c r="AN20" s="61"/>
      <c r="AO20" s="62"/>
      <c r="AP20" s="61"/>
      <c r="AQ20" s="65"/>
      <c r="AR20" s="66"/>
      <c r="AS20" s="67"/>
      <c r="AT20" s="68"/>
      <c r="AU20" s="68"/>
      <c r="AV20" s="68"/>
      <c r="AW20" s="61"/>
      <c r="AX20" s="62"/>
      <c r="AY20" s="61"/>
      <c r="AZ20" s="65"/>
      <c r="BA20" s="66"/>
      <c r="BB20" s="67"/>
      <c r="BC20" s="68"/>
      <c r="BD20" s="68"/>
      <c r="BE20" s="68"/>
      <c r="BF20" s="61"/>
      <c r="BG20" s="62"/>
      <c r="BH20" s="61"/>
      <c r="BI20" s="65"/>
      <c r="BJ20" s="66"/>
      <c r="BK20" s="67"/>
      <c r="BL20" s="68"/>
      <c r="BM20" s="68"/>
      <c r="BN20" s="68"/>
      <c r="BO20" s="63"/>
      <c r="BP20" s="64"/>
      <c r="BQ20" s="61"/>
      <c r="BR20" s="65"/>
      <c r="BS20" s="66"/>
      <c r="BT20" s="67"/>
      <c r="BU20" s="68"/>
      <c r="BV20" s="68"/>
      <c r="BW20" s="68"/>
      <c r="BX20" s="63"/>
      <c r="BY20" s="64"/>
      <c r="BZ20" s="61"/>
      <c r="CA20" s="65"/>
      <c r="CB20" s="66"/>
      <c r="CC20" s="67"/>
      <c r="CD20" s="68"/>
      <c r="CE20" s="68"/>
      <c r="CF20" s="68"/>
      <c r="CG20" s="63"/>
      <c r="CH20" s="64"/>
      <c r="CI20" s="61"/>
      <c r="CJ20" s="65"/>
      <c r="CK20" s="66"/>
      <c r="CL20" s="67"/>
      <c r="CM20" s="68"/>
      <c r="CN20" s="68"/>
      <c r="CO20" s="68"/>
      <c r="CP20" s="69"/>
      <c r="CQ20" s="66"/>
      <c r="CR20" s="66"/>
      <c r="CS20" s="66"/>
      <c r="CT20" s="70"/>
    </row>
    <row r="21" spans="1:99">
      <c r="A21" s="19">
        <f>AC21</f>
        <v>1.5195020746888</v>
      </c>
      <c r="B21" s="39"/>
      <c r="C21" s="39"/>
      <c r="D21" s="39"/>
      <c r="E21" s="39"/>
      <c r="F21" s="39"/>
      <c r="G21" s="39"/>
      <c r="H21" s="40" t="s">
        <v>248</v>
      </c>
      <c r="I21" s="40"/>
      <c r="J21" s="40"/>
      <c r="K21" s="179">
        <f>SUM(K6:K20)</f>
        <v>1205000</v>
      </c>
      <c r="L21" s="41">
        <f>SUM(L6:L20)</f>
        <v>552</v>
      </c>
      <c r="M21" s="41">
        <f>SUM(M6:M20)</f>
        <v>256</v>
      </c>
      <c r="N21" s="41">
        <f>SUM(N6:N20)</f>
        <v>466</v>
      </c>
      <c r="O21" s="41">
        <f>SUM(O6:O20)</f>
        <v>144</v>
      </c>
      <c r="P21" s="41">
        <f>SUM(P6:P20)</f>
        <v>4</v>
      </c>
      <c r="Q21" s="41">
        <f>SUM(Q6:Q20)</f>
        <v>148</v>
      </c>
      <c r="R21" s="42">
        <f>IFERROR(Q21/N21,"-")</f>
        <v>0.31759656652361</v>
      </c>
      <c r="S21" s="76">
        <f>SUM(S6:S20)</f>
        <v>28</v>
      </c>
      <c r="T21" s="76">
        <f>SUM(T6:T20)</f>
        <v>46</v>
      </c>
      <c r="U21" s="42">
        <f>IFERROR(S21/Q21,"-")</f>
        <v>0.18918918918919</v>
      </c>
      <c r="V21" s="43">
        <f>IFERROR(K21/Q21,"-")</f>
        <v>8141.8918918919</v>
      </c>
      <c r="W21" s="44">
        <f>SUM(W6:W20)</f>
        <v>39</v>
      </c>
      <c r="X21" s="42">
        <f>IFERROR(W21/Q21,"-")</f>
        <v>0.26351351351351</v>
      </c>
      <c r="Y21" s="179">
        <f>SUM(Y6:Y20)</f>
        <v>1831000</v>
      </c>
      <c r="Z21" s="179">
        <f>IFERROR(Y21/Q21,"-")</f>
        <v>12371.621621622</v>
      </c>
      <c r="AA21" s="179">
        <f>IFERROR(Y21/W21,"-")</f>
        <v>46948.717948718</v>
      </c>
      <c r="AB21" s="179">
        <f>Y21-K21</f>
        <v>626000</v>
      </c>
      <c r="AC21" s="45">
        <f>Y21/K21</f>
        <v>1.5195020746888</v>
      </c>
      <c r="AD21" s="58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11"/>
    <mergeCell ref="K8:K11"/>
    <mergeCell ref="V8:V11"/>
    <mergeCell ref="AB8:AB11"/>
    <mergeCell ref="AC8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6"/>
    <mergeCell ref="K16:K16"/>
    <mergeCell ref="V16:V16"/>
    <mergeCell ref="AB16:AB16"/>
    <mergeCell ref="AC16:AC16"/>
    <mergeCell ref="A17:A18"/>
    <mergeCell ref="K17:K18"/>
    <mergeCell ref="V17:V18"/>
    <mergeCell ref="AB17:AB18"/>
    <mergeCell ref="AC17:AC1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0.64</v>
      </c>
      <c r="B6" s="184" t="s">
        <v>250</v>
      </c>
      <c r="C6" s="184" t="s">
        <v>236</v>
      </c>
      <c r="D6" s="184" t="s">
        <v>251</v>
      </c>
      <c r="E6" s="184" t="s">
        <v>252</v>
      </c>
      <c r="F6" s="184" t="s">
        <v>253</v>
      </c>
      <c r="G6" s="184" t="s">
        <v>254</v>
      </c>
      <c r="H6" s="87" t="s">
        <v>255</v>
      </c>
      <c r="I6" s="87" t="s">
        <v>256</v>
      </c>
      <c r="J6" s="87" t="s">
        <v>257</v>
      </c>
      <c r="K6" s="176">
        <v>75000</v>
      </c>
      <c r="L6" s="79">
        <v>13</v>
      </c>
      <c r="M6" s="79">
        <v>0</v>
      </c>
      <c r="N6" s="79">
        <v>80</v>
      </c>
      <c r="O6" s="88">
        <v>2</v>
      </c>
      <c r="P6" s="89">
        <v>0</v>
      </c>
      <c r="Q6" s="90">
        <f>O6+P6</f>
        <v>2</v>
      </c>
      <c r="R6" s="80">
        <f>IFERROR(Q6/N6,"-")</f>
        <v>0.025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1530.612244898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-27000</v>
      </c>
      <c r="AC6" s="83">
        <f>SUM(Y6:Y7)/SUM(K6:K7)</f>
        <v>0.64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1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258</v>
      </c>
      <c r="C7" s="184" t="s">
        <v>236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218</v>
      </c>
      <c r="M7" s="79">
        <v>138</v>
      </c>
      <c r="N7" s="79">
        <v>75</v>
      </c>
      <c r="O7" s="88">
        <v>47</v>
      </c>
      <c r="P7" s="89">
        <v>0</v>
      </c>
      <c r="Q7" s="90">
        <f>O7+P7</f>
        <v>47</v>
      </c>
      <c r="R7" s="80">
        <f>IFERROR(Q7/N7,"-")</f>
        <v>0.62666666666667</v>
      </c>
      <c r="S7" s="79">
        <v>3</v>
      </c>
      <c r="T7" s="79">
        <v>10</v>
      </c>
      <c r="U7" s="80">
        <f>IFERROR(T7/(Q7),"-")</f>
        <v>0.21276595744681</v>
      </c>
      <c r="V7" s="81"/>
      <c r="W7" s="82">
        <v>4</v>
      </c>
      <c r="X7" s="80">
        <f>IF(Q7=0,"-",W7/Q7)</f>
        <v>0.085106382978723</v>
      </c>
      <c r="Y7" s="181">
        <v>48000</v>
      </c>
      <c r="Z7" s="182">
        <f>IFERROR(Y7/Q7,"-")</f>
        <v>1021.2765957447</v>
      </c>
      <c r="AA7" s="182">
        <f>IFERROR(Y7/W7,"-")</f>
        <v>12000</v>
      </c>
      <c r="AB7" s="176"/>
      <c r="AC7" s="83"/>
      <c r="AD7" s="77"/>
      <c r="AE7" s="91">
        <v>4</v>
      </c>
      <c r="AF7" s="92">
        <f>IF(Q7=0,"",IF(AE7=0,"",(AE7/Q7)))</f>
        <v>0.085106382978723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7</v>
      </c>
      <c r="AO7" s="98">
        <f>IF(Q7=0,"",IF(AN7=0,"",(AN7/Q7)))</f>
        <v>0.14893617021277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0.042553191489362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10</v>
      </c>
      <c r="BG7" s="110">
        <f>IF(Q7=0,"",IF(BF7=0,"",(BF7/Q7)))</f>
        <v>0.21276595744681</v>
      </c>
      <c r="BH7" s="109">
        <v>1</v>
      </c>
      <c r="BI7" s="111">
        <f>IFERROR(BH7/BF7,"-")</f>
        <v>0.1</v>
      </c>
      <c r="BJ7" s="112">
        <v>12000</v>
      </c>
      <c r="BK7" s="113">
        <f>IFERROR(BJ7/BF7,"-")</f>
        <v>1200</v>
      </c>
      <c r="BL7" s="114"/>
      <c r="BM7" s="114"/>
      <c r="BN7" s="114">
        <v>1</v>
      </c>
      <c r="BO7" s="116">
        <v>7</v>
      </c>
      <c r="BP7" s="117">
        <f>IF(Q7=0,"",IF(BO7=0,"",(BO7/Q7)))</f>
        <v>0.14893617021277</v>
      </c>
      <c r="BQ7" s="118">
        <v>1</v>
      </c>
      <c r="BR7" s="119">
        <f>IFERROR(BQ7/BO7,"-")</f>
        <v>0.14285714285714</v>
      </c>
      <c r="BS7" s="120">
        <v>16000</v>
      </c>
      <c r="BT7" s="121">
        <f>IFERROR(BS7/BO7,"-")</f>
        <v>2285.7142857143</v>
      </c>
      <c r="BU7" s="122"/>
      <c r="BV7" s="122">
        <v>1</v>
      </c>
      <c r="BW7" s="122"/>
      <c r="BX7" s="123">
        <v>14</v>
      </c>
      <c r="BY7" s="124">
        <f>IF(Q7=0,"",IF(BX7=0,"",(BX7/Q7)))</f>
        <v>0.29787234042553</v>
      </c>
      <c r="BZ7" s="125">
        <v>2</v>
      </c>
      <c r="CA7" s="126">
        <f>IFERROR(BZ7/BX7,"-")</f>
        <v>0.14285714285714</v>
      </c>
      <c r="CB7" s="127">
        <v>41000</v>
      </c>
      <c r="CC7" s="128">
        <f>IFERROR(CB7/BX7,"-")</f>
        <v>2928.5714285714</v>
      </c>
      <c r="CD7" s="129">
        <v>1</v>
      </c>
      <c r="CE7" s="129"/>
      <c r="CF7" s="129">
        <v>1</v>
      </c>
      <c r="CG7" s="130">
        <v>3</v>
      </c>
      <c r="CH7" s="131">
        <f>IF(Q7=0,"",IF(CG7=0,"",(CG7/Q7)))</f>
        <v>0.063829787234043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4</v>
      </c>
      <c r="CQ7" s="138">
        <v>48000</v>
      </c>
      <c r="CR7" s="138">
        <v>36000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1.1</v>
      </c>
      <c r="B8" s="184" t="s">
        <v>259</v>
      </c>
      <c r="C8" s="184" t="s">
        <v>236</v>
      </c>
      <c r="D8" s="184" t="s">
        <v>260</v>
      </c>
      <c r="E8" s="184" t="s">
        <v>252</v>
      </c>
      <c r="F8" s="184"/>
      <c r="G8" s="184" t="s">
        <v>254</v>
      </c>
      <c r="H8" s="87" t="s">
        <v>261</v>
      </c>
      <c r="I8" s="87" t="s">
        <v>262</v>
      </c>
      <c r="J8" s="87" t="s">
        <v>263</v>
      </c>
      <c r="K8" s="176">
        <v>80000</v>
      </c>
      <c r="L8" s="79">
        <v>28</v>
      </c>
      <c r="M8" s="79">
        <v>0</v>
      </c>
      <c r="N8" s="79">
        <v>119</v>
      </c>
      <c r="O8" s="88">
        <v>13</v>
      </c>
      <c r="P8" s="89">
        <v>2</v>
      </c>
      <c r="Q8" s="90">
        <f>O8+P8</f>
        <v>15</v>
      </c>
      <c r="R8" s="80">
        <f>IFERROR(Q8/N8,"-")</f>
        <v>0.12605042016807</v>
      </c>
      <c r="S8" s="79">
        <v>1</v>
      </c>
      <c r="T8" s="79">
        <v>6</v>
      </c>
      <c r="U8" s="80">
        <f>IFERROR(T8/(Q8),"-")</f>
        <v>0.4</v>
      </c>
      <c r="V8" s="81">
        <f>IFERROR(K8/SUM(Q8:Q9),"-")</f>
        <v>1311.4754098361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8000</v>
      </c>
      <c r="AC8" s="83">
        <f>SUM(Y8:Y9)/SUM(K8:K9)</f>
        <v>1.1</v>
      </c>
      <c r="AD8" s="77"/>
      <c r="AE8" s="91">
        <v>1</v>
      </c>
      <c r="AF8" s="92">
        <f>IF(Q8=0,"",IF(AE8=0,"",(AE8/Q8)))</f>
        <v>0.066666666666667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7</v>
      </c>
      <c r="AO8" s="98">
        <f>IF(Q8=0,"",IF(AN8=0,"",(AN8/Q8)))</f>
        <v>0.46666666666667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0.13333333333333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0.066666666666667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4</v>
      </c>
      <c r="BY8" s="124">
        <f>IF(Q8=0,"",IF(BX8=0,"",(BX8/Q8)))</f>
        <v>0.26666666666667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264</v>
      </c>
      <c r="C9" s="184" t="s">
        <v>236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162</v>
      </c>
      <c r="M9" s="79">
        <v>122</v>
      </c>
      <c r="N9" s="79">
        <v>62</v>
      </c>
      <c r="O9" s="88">
        <v>46</v>
      </c>
      <c r="P9" s="89">
        <v>0</v>
      </c>
      <c r="Q9" s="90">
        <f>O9+P9</f>
        <v>46</v>
      </c>
      <c r="R9" s="80">
        <f>IFERROR(Q9/N9,"-")</f>
        <v>0.74193548387097</v>
      </c>
      <c r="S9" s="79">
        <v>2</v>
      </c>
      <c r="T9" s="79">
        <v>12</v>
      </c>
      <c r="U9" s="80">
        <f>IFERROR(T9/(Q9),"-")</f>
        <v>0.26086956521739</v>
      </c>
      <c r="V9" s="81"/>
      <c r="W9" s="82">
        <v>3</v>
      </c>
      <c r="X9" s="80">
        <f>IF(Q9=0,"-",W9/Q9)</f>
        <v>0.065217391304348</v>
      </c>
      <c r="Y9" s="181">
        <v>88000</v>
      </c>
      <c r="Z9" s="182">
        <f>IFERROR(Y9/Q9,"-")</f>
        <v>1913.0434782609</v>
      </c>
      <c r="AA9" s="182">
        <f>IFERROR(Y9/W9,"-")</f>
        <v>29333.333333333</v>
      </c>
      <c r="AB9" s="176"/>
      <c r="AC9" s="83"/>
      <c r="AD9" s="77"/>
      <c r="AE9" s="91">
        <v>6</v>
      </c>
      <c r="AF9" s="92">
        <f>IF(Q9=0,"",IF(AE9=0,"",(AE9/Q9)))</f>
        <v>0.1304347826087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11</v>
      </c>
      <c r="AO9" s="98">
        <f>IF(Q9=0,"",IF(AN9=0,"",(AN9/Q9)))</f>
        <v>0.23913043478261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7</v>
      </c>
      <c r="AX9" s="104">
        <f>IF(Q9=0,"",IF(AW9=0,"",(AW9/Q9)))</f>
        <v>0.15217391304348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8</v>
      </c>
      <c r="BG9" s="110">
        <f>IF(Q9=0,"",IF(BF9=0,"",(BF9/Q9)))</f>
        <v>0.17391304347826</v>
      </c>
      <c r="BH9" s="109">
        <v>1</v>
      </c>
      <c r="BI9" s="111">
        <f>IFERROR(BH9/BF9,"-")</f>
        <v>0.125</v>
      </c>
      <c r="BJ9" s="112">
        <v>28000</v>
      </c>
      <c r="BK9" s="113">
        <f>IFERROR(BJ9/BF9,"-")</f>
        <v>3500</v>
      </c>
      <c r="BL9" s="114"/>
      <c r="BM9" s="114"/>
      <c r="BN9" s="114">
        <v>1</v>
      </c>
      <c r="BO9" s="116">
        <v>10</v>
      </c>
      <c r="BP9" s="117">
        <f>IF(Q9=0,"",IF(BO9=0,"",(BO9/Q9)))</f>
        <v>0.21739130434783</v>
      </c>
      <c r="BQ9" s="118">
        <v>1</v>
      </c>
      <c r="BR9" s="119">
        <f>IFERROR(BQ9/BO9,"-")</f>
        <v>0.1</v>
      </c>
      <c r="BS9" s="120">
        <v>65000</v>
      </c>
      <c r="BT9" s="121">
        <f>IFERROR(BS9/BO9,"-")</f>
        <v>6500</v>
      </c>
      <c r="BU9" s="122"/>
      <c r="BV9" s="122"/>
      <c r="BW9" s="122">
        <v>1</v>
      </c>
      <c r="BX9" s="123">
        <v>4</v>
      </c>
      <c r="BY9" s="124">
        <f>IF(Q9=0,"",IF(BX9=0,"",(BX9/Q9)))</f>
        <v>0.08695652173913</v>
      </c>
      <c r="BZ9" s="125">
        <v>1</v>
      </c>
      <c r="CA9" s="126">
        <f>IFERROR(BZ9/BX9,"-")</f>
        <v>0.25</v>
      </c>
      <c r="CB9" s="127">
        <v>5000</v>
      </c>
      <c r="CC9" s="128">
        <f>IFERROR(CB9/BX9,"-")</f>
        <v>1250</v>
      </c>
      <c r="CD9" s="129">
        <v>1</v>
      </c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88000</v>
      </c>
      <c r="CR9" s="138">
        <v>65000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0.87741935483871</v>
      </c>
      <c r="B12" s="39"/>
      <c r="C12" s="39"/>
      <c r="D12" s="39"/>
      <c r="E12" s="39"/>
      <c r="F12" s="39"/>
      <c r="G12" s="39"/>
      <c r="H12" s="40" t="s">
        <v>265</v>
      </c>
      <c r="I12" s="40"/>
      <c r="J12" s="40"/>
      <c r="K12" s="179">
        <f>SUM(K6:K11)</f>
        <v>155000</v>
      </c>
      <c r="L12" s="41">
        <f>SUM(L6:L11)</f>
        <v>421</v>
      </c>
      <c r="M12" s="41">
        <f>SUM(M6:M11)</f>
        <v>260</v>
      </c>
      <c r="N12" s="41">
        <f>SUM(N6:N11)</f>
        <v>336</v>
      </c>
      <c r="O12" s="41">
        <f>SUM(O6:O11)</f>
        <v>108</v>
      </c>
      <c r="P12" s="41">
        <f>SUM(P6:P11)</f>
        <v>2</v>
      </c>
      <c r="Q12" s="41">
        <f>SUM(Q6:Q11)</f>
        <v>110</v>
      </c>
      <c r="R12" s="42">
        <f>IFERROR(Q12/N12,"-")</f>
        <v>0.32738095238095</v>
      </c>
      <c r="S12" s="76">
        <f>SUM(S6:S11)</f>
        <v>6</v>
      </c>
      <c r="T12" s="76">
        <f>SUM(T6:T11)</f>
        <v>28</v>
      </c>
      <c r="U12" s="42">
        <f>IFERROR(S12/Q12,"-")</f>
        <v>0.054545454545455</v>
      </c>
      <c r="V12" s="43">
        <f>IFERROR(K12/Q12,"-")</f>
        <v>1409.0909090909</v>
      </c>
      <c r="W12" s="44">
        <f>SUM(W6:W11)</f>
        <v>7</v>
      </c>
      <c r="X12" s="42">
        <f>IFERROR(W12/Q12,"-")</f>
        <v>0.063636363636364</v>
      </c>
      <c r="Y12" s="179">
        <f>SUM(Y6:Y11)</f>
        <v>136000</v>
      </c>
      <c r="Z12" s="179">
        <f>IFERROR(Y12/Q12,"-")</f>
        <v>1236.3636363636</v>
      </c>
      <c r="AA12" s="179">
        <f>IFERROR(Y12/W12,"-")</f>
        <v>19428.571428571</v>
      </c>
      <c r="AB12" s="179">
        <f>Y12-K12</f>
        <v>-19000</v>
      </c>
      <c r="AC12" s="45">
        <f>Y12/K12</f>
        <v>0.87741935483871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