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<sst xmlns="http://schemas.openxmlformats.org/spreadsheetml/2006/main" uniqueCount="236">
  <si>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</si>
  <si>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</si>
  <si>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</si>
  <si>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</si>
  <si>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</si>
  <si>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</si>
  <si>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</si>
  <si>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</si>
  <si>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</si>
  <si>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</si>
  <si>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</si>
  <si>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</si>
  <si>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</si>
  <si>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</si>
  <si>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</si>
  <si>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</si>
  <si>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</si>
  <si>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</si>
  <si>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</si>
  <si>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</si>
  <si>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</si>
  <si>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</si>
  <si>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</si>
  <si>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</si>
  <si>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</si>
  <si>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</si>
  <si>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</si>
  <si>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</si>
  <si>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</si>
  <si>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</si>
  <si>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</si>
  <si>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</si>
  <si>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</si>
  <si>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</si>
  <si>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</si>
  <si>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</si>
  <si>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</si>
  <si>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</si>
  <si>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</si>
  <si>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</si>
  <si>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</si>
  <si>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</si>
  <si>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</si>
  <si>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</si>
  <si>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</si>
  <si>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</si>
  <si>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</si>
  <si>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</si>
  <si>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</si>
  <si>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</si>
  <si>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</si>
  <si>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</si>
  <si>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</si>
  <si>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</si>
  <si>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</si>
  <si>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</si>
  <si>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</si>
  <si>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np1500</t>
  </si>
  <si>
    <t>インターカラー</t>
  </si>
  <si>
    <t>記事風版</t>
  </si>
  <si>
    <t>ホントにこんなおばさんでもいいの？</t>
  </si>
  <si>
    <t>lp03_a</t>
  </si>
  <si>
    <t>スポニチ関東</t>
  </si>
  <si>
    <t>4C終面全5段</t>
  </si>
  <si>
    <t>5月11日(土)</t>
  </si>
  <si>
    <t>np1501</t>
  </si>
  <si>
    <t>スポニチ関西</t>
  </si>
  <si>
    <t>np1502</t>
  </si>
  <si>
    <t>スポニチ西部</t>
  </si>
  <si>
    <t>np1503</t>
  </si>
  <si>
    <t>スポニチ北海道</t>
  </si>
  <si>
    <t>np1504</t>
  </si>
  <si>
    <t>(空電共通)</t>
  </si>
  <si>
    <t>空電</t>
  </si>
  <si>
    <t>空電 (共通)</t>
  </si>
  <si>
    <t>np1505</t>
  </si>
  <si>
    <t>漫画版</t>
  </si>
  <si>
    <t>サンスポ関西</t>
  </si>
  <si>
    <t>5月03日(金)</t>
  </si>
  <si>
    <t>np1506</t>
  </si>
  <si>
    <t>np1507</t>
  </si>
  <si>
    <t>サンスポ関東</t>
  </si>
  <si>
    <t>全5段</t>
  </si>
  <si>
    <t>5月05日(日)</t>
  </si>
  <si>
    <t>np1508</t>
  </si>
  <si>
    <t>np1509</t>
  </si>
  <si>
    <t>雑誌版</t>
  </si>
  <si>
    <t>献身交際。キュートな四十路妻。</t>
  </si>
  <si>
    <t>5月12日(日)</t>
  </si>
  <si>
    <t>np1510</t>
  </si>
  <si>
    <t>np1511</t>
  </si>
  <si>
    <t>黒：右女３</t>
  </si>
  <si>
    <t>71「利用者急増で盛り上がりを見せる高齢者恋愛サービス。しかし男性が不足するという悩みも・・・」</t>
  </si>
  <si>
    <t>スポーツ報知関西　1回目</t>
  </si>
  <si>
    <t>4C終面雑報</t>
  </si>
  <si>
    <t>np1512</t>
  </si>
  <si>
    <t>72「なんと一度も利用した事がなかった男性がいた！」</t>
  </si>
  <si>
    <t>スポーツ報知関西　2回目</t>
  </si>
  <si>
    <t>np1513</t>
  </si>
  <si>
    <t>73「彼女50だけど、すごいんです」</t>
  </si>
  <si>
    <t>スポーツ報知関西　3回目</t>
  </si>
  <si>
    <t>np1514</t>
  </si>
  <si>
    <t>74「週末会える女性を探すなら◯◯」</t>
  </si>
  <si>
    <t>スポーツ報知関西　4回目</t>
  </si>
  <si>
    <t>np1515</t>
  </si>
  <si>
    <t>スポーツ報知関西　5回目</t>
  </si>
  <si>
    <t>np1516</t>
  </si>
  <si>
    <t>スポーツ報知関西　6回目</t>
  </si>
  <si>
    <t>np1517</t>
  </si>
  <si>
    <t>スポーツ報知関西　7回目</t>
  </si>
  <si>
    <t>np1518</t>
  </si>
  <si>
    <t>スポーツ報知関西　8回目</t>
  </si>
  <si>
    <t>np1519</t>
  </si>
  <si>
    <t>スポーツ報知関西　9回目</t>
  </si>
  <si>
    <t>np1520</t>
  </si>
  <si>
    <t>スポーツ報知関西　10回目</t>
  </si>
  <si>
    <t>np1521</t>
  </si>
  <si>
    <t>スポーツ報知関西　11回目</t>
  </si>
  <si>
    <t>np1522</t>
  </si>
  <si>
    <t>スポーツ報知関西　12回目</t>
  </si>
  <si>
    <t>np1523</t>
  </si>
  <si>
    <t>スポーツ報知関西　13回目</t>
  </si>
  <si>
    <t>np1524</t>
  </si>
  <si>
    <t>共通</t>
  </si>
  <si>
    <t>np1525</t>
  </si>
  <si>
    <t>スポーツ報知関西 (全5段つかみ4回)</t>
  </si>
  <si>
    <t>全5段つかみ4回</t>
  </si>
  <si>
    <t>np1526</t>
  </si>
  <si>
    <t>np1527</t>
  </si>
  <si>
    <t>黒：記事風版</t>
  </si>
  <si>
    <t>恋愛経験は不要！女性がリードしてくれます！</t>
  </si>
  <si>
    <t>np1528</t>
  </si>
  <si>
    <t>黒：熟女版</t>
  </si>
  <si>
    <t>女性と出会って５分で</t>
  </si>
  <si>
    <t>np1529</t>
  </si>
  <si>
    <t>np1530</t>
  </si>
  <si>
    <t>半2段つかみ20段保証</t>
  </si>
  <si>
    <t>20段保証</t>
  </si>
  <si>
    <t>np1531</t>
  </si>
  <si>
    <t>np1532</t>
  </si>
  <si>
    <t>np1533</t>
  </si>
  <si>
    <t>np1534</t>
  </si>
  <si>
    <t>np1535</t>
  </si>
  <si>
    <t>ニッカン関東</t>
  </si>
  <si>
    <t>半2段つかみ10段</t>
  </si>
  <si>
    <t>1～10日</t>
  </si>
  <si>
    <t>np1536</t>
  </si>
  <si>
    <t>11～20日</t>
  </si>
  <si>
    <t>np1537</t>
  </si>
  <si>
    <t>21～31日</t>
  </si>
  <si>
    <t>np1538</t>
  </si>
  <si>
    <t>np1539</t>
  </si>
  <si>
    <t>5月18日(土)</t>
  </si>
  <si>
    <t>np1540</t>
  </si>
  <si>
    <t>np1541</t>
  </si>
  <si>
    <t>5月23日(木)</t>
  </si>
  <si>
    <t>np1542</t>
  </si>
  <si>
    <t>np1543</t>
  </si>
  <si>
    <t>5月26日(日)</t>
  </si>
  <si>
    <t>np1544</t>
  </si>
  <si>
    <t>np1545</t>
  </si>
  <si>
    <t>np1546</t>
  </si>
  <si>
    <t>np1547</t>
  </si>
  <si>
    <t>5月25日(土)</t>
  </si>
  <si>
    <t>np1548</t>
  </si>
  <si>
    <t>np1549</t>
  </si>
  <si>
    <t>np1550</t>
  </si>
  <si>
    <t>np1551</t>
  </si>
  <si>
    <t>5月19日(日)</t>
  </si>
  <si>
    <t>np1552</t>
  </si>
  <si>
    <t>np1553</t>
  </si>
  <si>
    <t>スポーツ報知関東</t>
  </si>
  <si>
    <t>終面全5段</t>
  </si>
  <si>
    <t>5月04日(土)</t>
  </si>
  <si>
    <t>np1554</t>
  </si>
  <si>
    <t>np1555</t>
  </si>
  <si>
    <t>np1556</t>
  </si>
  <si>
    <t>np1557</t>
  </si>
  <si>
    <t>5月24日(金)</t>
  </si>
  <si>
    <t>np1558</t>
  </si>
  <si>
    <t>np1559</t>
  </si>
  <si>
    <t>ニッカン関西</t>
  </si>
  <si>
    <t>np1560</t>
  </si>
  <si>
    <t>np1561</t>
  </si>
  <si>
    <t>np1562</t>
  </si>
  <si>
    <t>np1563</t>
  </si>
  <si>
    <t>デイリースポーツ関西</t>
  </si>
  <si>
    <t>4C終面全3段</t>
  </si>
  <si>
    <t>np1564</t>
  </si>
  <si>
    <t>np1565</t>
  </si>
  <si>
    <t>九スポ</t>
  </si>
  <si>
    <t>np1566</t>
  </si>
  <si>
    <t>np1567</t>
  </si>
  <si>
    <t>5月08日(水)</t>
  </si>
  <si>
    <t>np1568</t>
  </si>
  <si>
    <t>np1569</t>
  </si>
  <si>
    <t>5月14日(火)</t>
  </si>
  <si>
    <t>np1570</t>
  </si>
  <si>
    <t>np1571</t>
  </si>
  <si>
    <t>記事</t>
  </si>
  <si>
    <t>4C記事枠</t>
  </si>
  <si>
    <t>np1572</t>
  </si>
  <si>
    <t>np1573</t>
  </si>
  <si>
    <t>np1574</t>
  </si>
  <si>
    <t>np1575</t>
  </si>
  <si>
    <t>新聞 TOTAL</t>
  </si>
  <si>
    <t>●雑誌 広告</t>
  </si>
  <si>
    <t>ac075</t>
  </si>
  <si>
    <t>アドライヴ</t>
  </si>
  <si>
    <t>大洋図書</t>
  </si>
  <si>
    <t>2Pスポーツ新聞_v01_わくドキ(黒ギャル)</t>
  </si>
  <si>
    <t>lp03_f</t>
  </si>
  <si>
    <t>臨増ナックルズDX</t>
  </si>
  <si>
    <t>1C2P</t>
  </si>
  <si>
    <t>5月15日(水)</t>
  </si>
  <si>
    <t>ac076</t>
  </si>
  <si>
    <t>ac077</t>
  </si>
  <si>
    <t>別冊ラヴァーズ</t>
  </si>
  <si>
    <t>4C2P</t>
  </si>
  <si>
    <t>5月20日(月)</t>
  </si>
  <si>
    <t>ac078</t>
  </si>
  <si>
    <t>雑誌 TOTAL</t>
  </si>
  <si>
    <t>●DVD 広告</t>
  </si>
  <si>
    <t>pw081</t>
  </si>
  <si>
    <t>ダイアプレス</t>
  </si>
  <si>
    <t>DVD漫画けんじ</t>
  </si>
  <si>
    <t>A4、780円</t>
  </si>
  <si>
    <t>lp07</t>
  </si>
  <si>
    <t>昭和生まれのドスケベ浮気妻</t>
  </si>
  <si>
    <t>DVD袋表4C</t>
  </si>
  <si>
    <t>5月17日(金)</t>
  </si>
  <si>
    <t>pw082</t>
  </si>
  <si>
    <t>pw083</t>
  </si>
  <si>
    <t>RUNA</t>
  </si>
  <si>
    <t>pw084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</si>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</sst>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2.03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24</v>
      </c>
      <c r="M6" s="79">
        <v>0</v>
      </c>
      <c r="N6" s="79">
        <v>88</v>
      </c>
      <c r="O6" s="88">
        <v>12</v>
      </c>
      <c r="P6" s="89">
        <v>0</v>
      </c>
      <c r="Q6" s="90">
        <f>O6+P6</f>
        <v>12</v>
      </c>
      <c r="R6" s="80">
        <f>IFERROR(Q6/N6,"-")</f>
        <v>0.13636363636364</v>
      </c>
      <c r="S6" s="79">
        <v>2</v>
      </c>
      <c r="T6" s="79">
        <v>7</v>
      </c>
      <c r="U6" s="80">
        <f>IFERROR(T6/(Q6),"-")</f>
        <v>0.58333333333333</v>
      </c>
      <c r="V6" s="81">
        <f>IFERROR(K6/SUM(Q6:Q10),"-")</f>
        <v>11290.322580645</v>
      </c>
      <c r="W6" s="82">
        <v>5</v>
      </c>
      <c r="X6" s="80">
        <f>IF(Q6=0,"-",W6/Q6)</f>
        <v>0.41666666666667</v>
      </c>
      <c r="Y6" s="181">
        <v>149000</v>
      </c>
      <c r="Z6" s="182">
        <f>IFERROR(Y6/Q6,"-")</f>
        <v>12416.666666667</v>
      </c>
      <c r="AA6" s="182">
        <f>IFERROR(Y6/W6,"-")</f>
        <v>29800</v>
      </c>
      <c r="AB6" s="176">
        <f>SUM(Y6:Y10)-SUM(K6:K10)</f>
        <v>721000</v>
      </c>
      <c r="AC6" s="83">
        <f>SUM(Y6:Y10)/SUM(K6:K10)</f>
        <v>2.03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0.083333333333333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2</v>
      </c>
      <c r="BG6" s="110">
        <f>IF(Q6=0,"",IF(BF6=0,"",(BF6/Q6)))</f>
        <v>0.16666666666667</v>
      </c>
      <c r="BH6" s="109">
        <v>1</v>
      </c>
      <c r="BI6" s="111">
        <f>IFERROR(BH6/BF6,"-")</f>
        <v>0.5</v>
      </c>
      <c r="BJ6" s="112">
        <v>9000</v>
      </c>
      <c r="BK6" s="113">
        <f>IFERROR(BJ6/BF6,"-")</f>
        <v>4500</v>
      </c>
      <c r="BL6" s="114"/>
      <c r="BM6" s="114"/>
      <c r="BN6" s="114">
        <v>1</v>
      </c>
      <c r="BO6" s="116">
        <v>4</v>
      </c>
      <c r="BP6" s="117">
        <f>IF(Q6=0,"",IF(BO6=0,"",(BO6/Q6)))</f>
        <v>0.33333333333333</v>
      </c>
      <c r="BQ6" s="118">
        <v>1</v>
      </c>
      <c r="BR6" s="119">
        <f>IFERROR(BQ6/BO6,"-")</f>
        <v>0.25</v>
      </c>
      <c r="BS6" s="120">
        <v>10000</v>
      </c>
      <c r="BT6" s="121">
        <f>IFERROR(BS6/BO6,"-")</f>
        <v>2500</v>
      </c>
      <c r="BU6" s="122"/>
      <c r="BV6" s="122">
        <v>1</v>
      </c>
      <c r="BW6" s="122"/>
      <c r="BX6" s="123">
        <v>4</v>
      </c>
      <c r="BY6" s="124">
        <f>IF(Q6=0,"",IF(BX6=0,"",(BX6/Q6)))</f>
        <v>0.33333333333333</v>
      </c>
      <c r="BZ6" s="125">
        <v>2</v>
      </c>
      <c r="CA6" s="126">
        <f>IFERROR(BZ6/BX6,"-")</f>
        <v>0.5</v>
      </c>
      <c r="CB6" s="127">
        <v>80000</v>
      </c>
      <c r="CC6" s="128">
        <f>IFERROR(CB6/BX6,"-")</f>
        <v>20000</v>
      </c>
      <c r="CD6" s="129"/>
      <c r="CE6" s="129">
        <v>1</v>
      </c>
      <c r="CF6" s="129">
        <v>1</v>
      </c>
      <c r="CG6" s="130">
        <v>1</v>
      </c>
      <c r="CH6" s="131">
        <f>IF(Q6=0,"",IF(CG6=0,"",(CG6/Q6)))</f>
        <v>0.083333333333333</v>
      </c>
      <c r="CI6" s="132">
        <v>1</v>
      </c>
      <c r="CJ6" s="133">
        <f>IFERROR(CI6/CG6,"-")</f>
        <v>1</v>
      </c>
      <c r="CK6" s="134">
        <v>50000</v>
      </c>
      <c r="CL6" s="135">
        <f>IFERROR(CK6/CG6,"-")</f>
        <v>50000</v>
      </c>
      <c r="CM6" s="136"/>
      <c r="CN6" s="136"/>
      <c r="CO6" s="136">
        <v>1</v>
      </c>
      <c r="CP6" s="137">
        <v>5</v>
      </c>
      <c r="CQ6" s="138">
        <v>149000</v>
      </c>
      <c r="CR6" s="138">
        <v>60000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19</v>
      </c>
      <c r="M7" s="79">
        <v>0</v>
      </c>
      <c r="N7" s="79">
        <v>82</v>
      </c>
      <c r="O7" s="88">
        <v>8</v>
      </c>
      <c r="P7" s="89">
        <v>0</v>
      </c>
      <c r="Q7" s="90">
        <f>O7+P7</f>
        <v>8</v>
      </c>
      <c r="R7" s="80">
        <f>IFERROR(Q7/N7,"-")</f>
        <v>0.097560975609756</v>
      </c>
      <c r="S7" s="79">
        <v>0</v>
      </c>
      <c r="T7" s="79">
        <v>4</v>
      </c>
      <c r="U7" s="80">
        <f>IFERROR(T7/(Q7),"-")</f>
        <v>0.5</v>
      </c>
      <c r="V7" s="81"/>
      <c r="W7" s="82">
        <v>1</v>
      </c>
      <c r="X7" s="80">
        <f>IF(Q7=0,"-",W7/Q7)</f>
        <v>0.125</v>
      </c>
      <c r="Y7" s="181">
        <v>5000</v>
      </c>
      <c r="Z7" s="182">
        <f>IFERROR(Y7/Q7,"-")</f>
        <v>625</v>
      </c>
      <c r="AA7" s="182">
        <f>IFERROR(Y7/W7,"-")</f>
        <v>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5</v>
      </c>
      <c r="BP7" s="117">
        <f>IF(Q7=0,"",IF(BO7=0,"",(BO7/Q7)))</f>
        <v>0.625</v>
      </c>
      <c r="BQ7" s="118">
        <v>1</v>
      </c>
      <c r="BR7" s="119">
        <f>IFERROR(BQ7/BO7,"-")</f>
        <v>0.2</v>
      </c>
      <c r="BS7" s="120">
        <v>5000</v>
      </c>
      <c r="BT7" s="121">
        <f>IFERROR(BS7/BO7,"-")</f>
        <v>1000</v>
      </c>
      <c r="BU7" s="122">
        <v>1</v>
      </c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5000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8</v>
      </c>
      <c r="M8" s="79">
        <v>0</v>
      </c>
      <c r="N8" s="79">
        <v>27</v>
      </c>
      <c r="O8" s="88">
        <v>6</v>
      </c>
      <c r="P8" s="89">
        <v>0</v>
      </c>
      <c r="Q8" s="90">
        <f>O8+P8</f>
        <v>6</v>
      </c>
      <c r="R8" s="80">
        <f>IFERROR(Q8/N8,"-")</f>
        <v>0.22222222222222</v>
      </c>
      <c r="S8" s="79">
        <v>0</v>
      </c>
      <c r="T8" s="79">
        <v>4</v>
      </c>
      <c r="U8" s="80">
        <f>IFERROR(T8/(Q8),"-")</f>
        <v>0.66666666666667</v>
      </c>
      <c r="V8" s="81"/>
      <c r="W8" s="82">
        <v>2</v>
      </c>
      <c r="X8" s="80">
        <f>IF(Q8=0,"-",W8/Q8)</f>
        <v>0.33333333333333</v>
      </c>
      <c r="Y8" s="181">
        <v>15000</v>
      </c>
      <c r="Z8" s="182">
        <f>IFERROR(Y8/Q8,"-")</f>
        <v>2500</v>
      </c>
      <c r="AA8" s="182">
        <f>IFERROR(Y8/W8,"-")</f>
        <v>7500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2</v>
      </c>
      <c r="AX8" s="104">
        <f>IF(Q8=0,"",IF(AW8=0,"",(AW8/Q8)))</f>
        <v>0.33333333333333</v>
      </c>
      <c r="AY8" s="103">
        <v>1</v>
      </c>
      <c r="AZ8" s="105">
        <f>IFERROR(AY8/AW8,"-")</f>
        <v>0.5</v>
      </c>
      <c r="BA8" s="106">
        <v>1000</v>
      </c>
      <c r="BB8" s="107">
        <f>IFERROR(BA8/AW8,"-")</f>
        <v>500</v>
      </c>
      <c r="BC8" s="108">
        <v>1</v>
      </c>
      <c r="BD8" s="108"/>
      <c r="BE8" s="108"/>
      <c r="BF8" s="109">
        <v>1</v>
      </c>
      <c r="BG8" s="110">
        <f>IF(Q8=0,"",IF(BF8=0,"",(BF8/Q8)))</f>
        <v>0.16666666666667</v>
      </c>
      <c r="BH8" s="109">
        <v>1</v>
      </c>
      <c r="BI8" s="111">
        <f>IFERROR(BH8/BF8,"-")</f>
        <v>1</v>
      </c>
      <c r="BJ8" s="112">
        <v>14000</v>
      </c>
      <c r="BK8" s="113">
        <f>IFERROR(BJ8/BF8,"-")</f>
        <v>14000</v>
      </c>
      <c r="BL8" s="114"/>
      <c r="BM8" s="114"/>
      <c r="BN8" s="114">
        <v>1</v>
      </c>
      <c r="BO8" s="116">
        <v>3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15000</v>
      </c>
      <c r="CR8" s="138">
        <v>14000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3</v>
      </c>
      <c r="M9" s="79">
        <v>0</v>
      </c>
      <c r="N9" s="79">
        <v>30</v>
      </c>
      <c r="O9" s="88">
        <v>2</v>
      </c>
      <c r="P9" s="89">
        <v>0</v>
      </c>
      <c r="Q9" s="90">
        <f>O9+P9</f>
        <v>2</v>
      </c>
      <c r="R9" s="80">
        <f>IFERROR(Q9/N9,"-")</f>
        <v>0.066666666666667</v>
      </c>
      <c r="S9" s="79">
        <v>0</v>
      </c>
      <c r="T9" s="79">
        <v>1</v>
      </c>
      <c r="U9" s="80">
        <f>IFERROR(T9/(Q9),"-")</f>
        <v>0.5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179</v>
      </c>
      <c r="M10" s="79">
        <v>127</v>
      </c>
      <c r="N10" s="79">
        <v>51</v>
      </c>
      <c r="O10" s="88">
        <v>34</v>
      </c>
      <c r="P10" s="89">
        <v>0</v>
      </c>
      <c r="Q10" s="90">
        <f>O10+P10</f>
        <v>34</v>
      </c>
      <c r="R10" s="80">
        <f>IFERROR(Q10/N10,"-")</f>
        <v>0.66666666666667</v>
      </c>
      <c r="S10" s="79">
        <v>6</v>
      </c>
      <c r="T10" s="79">
        <v>9</v>
      </c>
      <c r="U10" s="80">
        <f>IFERROR(T10/(Q10),"-")</f>
        <v>0.26470588235294</v>
      </c>
      <c r="V10" s="81"/>
      <c r="W10" s="82">
        <v>9</v>
      </c>
      <c r="X10" s="80">
        <f>IF(Q10=0,"-",W10/Q10)</f>
        <v>0.26470588235294</v>
      </c>
      <c r="Y10" s="181">
        <v>1252000</v>
      </c>
      <c r="Z10" s="182">
        <f>IFERROR(Y10/Q10,"-")</f>
        <v>36823.529411765</v>
      </c>
      <c r="AA10" s="182">
        <f>IFERROR(Y10/W10,"-")</f>
        <v>139111.11111111</v>
      </c>
      <c r="AB10" s="176"/>
      <c r="AC10" s="83"/>
      <c r="AD10" s="77"/>
      <c r="AE10" s="91">
        <v>3</v>
      </c>
      <c r="AF10" s="92">
        <f>IF(Q10=0,"",IF(AE10=0,"",(AE10/Q10)))</f>
        <v>0.088235294117647</v>
      </c>
      <c r="AG10" s="91">
        <v>1</v>
      </c>
      <c r="AH10" s="93">
        <f>IFERROR(AG10/AE10,"-")</f>
        <v>0.33333333333333</v>
      </c>
      <c r="AI10" s="94">
        <v>38000</v>
      </c>
      <c r="AJ10" s="95">
        <f>IFERROR(AI10/AE10,"-")</f>
        <v>12666.666666667</v>
      </c>
      <c r="AK10" s="96"/>
      <c r="AL10" s="96"/>
      <c r="AM10" s="96">
        <v>1</v>
      </c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2</v>
      </c>
      <c r="AX10" s="104">
        <f>IF(Q10=0,"",IF(AW10=0,"",(AW10/Q10)))</f>
        <v>0.058823529411765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7</v>
      </c>
      <c r="BG10" s="110">
        <f>IF(Q10=0,"",IF(BF10=0,"",(BF10/Q10)))</f>
        <v>0.20588235294118</v>
      </c>
      <c r="BH10" s="109">
        <v>2</v>
      </c>
      <c r="BI10" s="111">
        <f>IFERROR(BH10/BF10,"-")</f>
        <v>0.28571428571429</v>
      </c>
      <c r="BJ10" s="112">
        <v>2000</v>
      </c>
      <c r="BK10" s="113">
        <f>IFERROR(BJ10/BF10,"-")</f>
        <v>285.71428571429</v>
      </c>
      <c r="BL10" s="114">
        <v>2</v>
      </c>
      <c r="BM10" s="114"/>
      <c r="BN10" s="114"/>
      <c r="BO10" s="116">
        <v>7</v>
      </c>
      <c r="BP10" s="117">
        <f>IF(Q10=0,"",IF(BO10=0,"",(BO10/Q10)))</f>
        <v>0.20588235294118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13</v>
      </c>
      <c r="BY10" s="124">
        <f>IF(Q10=0,"",IF(BX10=0,"",(BX10/Q10)))</f>
        <v>0.38235294117647</v>
      </c>
      <c r="BZ10" s="125">
        <v>5</v>
      </c>
      <c r="CA10" s="126">
        <f>IFERROR(BZ10/BX10,"-")</f>
        <v>0.38461538461538</v>
      </c>
      <c r="CB10" s="127">
        <v>1147000</v>
      </c>
      <c r="CC10" s="128">
        <f>IFERROR(CB10/BX10,"-")</f>
        <v>88230.769230769</v>
      </c>
      <c r="CD10" s="129"/>
      <c r="CE10" s="129">
        <v>1</v>
      </c>
      <c r="CF10" s="129">
        <v>4</v>
      </c>
      <c r="CG10" s="130">
        <v>2</v>
      </c>
      <c r="CH10" s="131">
        <f>IF(Q10=0,"",IF(CG10=0,"",(CG10/Q10)))</f>
        <v>0.058823529411765</v>
      </c>
      <c r="CI10" s="132">
        <v>1</v>
      </c>
      <c r="CJ10" s="133">
        <f>IFERROR(CI10/CG10,"-")</f>
        <v>0.5</v>
      </c>
      <c r="CK10" s="134">
        <v>216000</v>
      </c>
      <c r="CL10" s="135">
        <f>IFERROR(CK10/CG10,"-")</f>
        <v>108000</v>
      </c>
      <c r="CM10" s="136"/>
      <c r="CN10" s="136"/>
      <c r="CO10" s="136">
        <v>1</v>
      </c>
      <c r="CP10" s="137">
        <v>9</v>
      </c>
      <c r="CQ10" s="138">
        <v>1252000</v>
      </c>
      <c r="CR10" s="138">
        <v>740000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1.1877192982456</v>
      </c>
      <c r="B11" s="184" t="s">
        <v>75</v>
      </c>
      <c r="C11" s="184" t="s">
        <v>58</v>
      </c>
      <c r="D11" s="184"/>
      <c r="E11" s="184" t="s">
        <v>76</v>
      </c>
      <c r="F11" s="184" t="s">
        <v>60</v>
      </c>
      <c r="G11" s="184" t="s">
        <v>61</v>
      </c>
      <c r="H11" s="87" t="s">
        <v>77</v>
      </c>
      <c r="I11" s="87" t="s">
        <v>63</v>
      </c>
      <c r="J11" s="87" t="s">
        <v>78</v>
      </c>
      <c r="K11" s="176">
        <v>570000</v>
      </c>
      <c r="L11" s="79">
        <v>12</v>
      </c>
      <c r="M11" s="79">
        <v>0</v>
      </c>
      <c r="N11" s="79">
        <v>56</v>
      </c>
      <c r="O11" s="88">
        <v>4</v>
      </c>
      <c r="P11" s="89">
        <v>0</v>
      </c>
      <c r="Q11" s="90">
        <f>O11+P11</f>
        <v>4</v>
      </c>
      <c r="R11" s="80">
        <f>IFERROR(Q11/N11,"-")</f>
        <v>0.071428571428571</v>
      </c>
      <c r="S11" s="79">
        <v>0</v>
      </c>
      <c r="T11" s="79">
        <v>2</v>
      </c>
      <c r="U11" s="80">
        <f>IFERROR(T11/(Q11),"-")</f>
        <v>0.5</v>
      </c>
      <c r="V11" s="81">
        <f>IFERROR(K11/SUM(Q11:Q16),"-")</f>
        <v>17272.727272727</v>
      </c>
      <c r="W11" s="82">
        <v>1</v>
      </c>
      <c r="X11" s="80">
        <f>IF(Q11=0,"-",W11/Q11)</f>
        <v>0.25</v>
      </c>
      <c r="Y11" s="181">
        <v>45000</v>
      </c>
      <c r="Z11" s="182">
        <f>IFERROR(Y11/Q11,"-")</f>
        <v>11250</v>
      </c>
      <c r="AA11" s="182">
        <f>IFERROR(Y11/W11,"-")</f>
        <v>45000</v>
      </c>
      <c r="AB11" s="176">
        <f>SUM(Y11:Y16)-SUM(K11:K16)</f>
        <v>107000</v>
      </c>
      <c r="AC11" s="83">
        <f>SUM(Y11:Y16)/SUM(K11:K16)</f>
        <v>1.1877192982456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0.25</v>
      </c>
      <c r="BH11" s="109">
        <v>1</v>
      </c>
      <c r="BI11" s="111">
        <f>IFERROR(BH11/BF11,"-")</f>
        <v>1</v>
      </c>
      <c r="BJ11" s="112">
        <v>45000</v>
      </c>
      <c r="BK11" s="113">
        <f>IFERROR(BJ11/BF11,"-")</f>
        <v>45000</v>
      </c>
      <c r="BL11" s="114"/>
      <c r="BM11" s="114"/>
      <c r="BN11" s="114">
        <v>1</v>
      </c>
      <c r="BO11" s="116">
        <v>2</v>
      </c>
      <c r="BP11" s="117">
        <f>IF(Q11=0,"",IF(BO11=0,"",(BO11/Q11)))</f>
        <v>0.5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45000</v>
      </c>
      <c r="CR11" s="138">
        <v>45000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 t="s">
        <v>76</v>
      </c>
      <c r="F12" s="184" t="s">
        <v>60</v>
      </c>
      <c r="G12" s="184" t="s">
        <v>73</v>
      </c>
      <c r="H12" s="87"/>
      <c r="I12" s="87"/>
      <c r="J12" s="87"/>
      <c r="K12" s="176"/>
      <c r="L12" s="79">
        <v>59</v>
      </c>
      <c r="M12" s="79">
        <v>27</v>
      </c>
      <c r="N12" s="79">
        <v>7</v>
      </c>
      <c r="O12" s="88">
        <v>11</v>
      </c>
      <c r="P12" s="89">
        <v>0</v>
      </c>
      <c r="Q12" s="90">
        <f>O12+P12</f>
        <v>11</v>
      </c>
      <c r="R12" s="80">
        <f>IFERROR(Q12/N12,"-")</f>
        <v>1.5714285714286</v>
      </c>
      <c r="S12" s="79">
        <v>0</v>
      </c>
      <c r="T12" s="79">
        <v>2</v>
      </c>
      <c r="U12" s="80">
        <f>IFERROR(T12/(Q12),"-")</f>
        <v>0.18181818181818</v>
      </c>
      <c r="V12" s="81"/>
      <c r="W12" s="82">
        <v>5</v>
      </c>
      <c r="X12" s="80">
        <f>IF(Q12=0,"-",W12/Q12)</f>
        <v>0.45454545454545</v>
      </c>
      <c r="Y12" s="181">
        <v>78000</v>
      </c>
      <c r="Z12" s="182">
        <f>IFERROR(Y12/Q12,"-")</f>
        <v>7090.9090909091</v>
      </c>
      <c r="AA12" s="182">
        <f>IFERROR(Y12/W12,"-")</f>
        <v>15600</v>
      </c>
      <c r="AB12" s="176"/>
      <c r="AC12" s="83"/>
      <c r="AD12" s="77"/>
      <c r="AE12" s="91">
        <v>1</v>
      </c>
      <c r="AF12" s="92">
        <f>IF(Q12=0,"",IF(AE12=0,"",(AE12/Q12)))</f>
        <v>0.090909090909091</v>
      </c>
      <c r="AG12" s="91">
        <v>1</v>
      </c>
      <c r="AH12" s="93">
        <f>IFERROR(AG12/AE12,"-")</f>
        <v>1</v>
      </c>
      <c r="AI12" s="94">
        <v>12000</v>
      </c>
      <c r="AJ12" s="95">
        <f>IFERROR(AI12/AE12,"-")</f>
        <v>12000</v>
      </c>
      <c r="AK12" s="96"/>
      <c r="AL12" s="96"/>
      <c r="AM12" s="96">
        <v>1</v>
      </c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0.090909090909091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0.18181818181818</v>
      </c>
      <c r="BH12" s="109">
        <v>1</v>
      </c>
      <c r="BI12" s="111">
        <f>IFERROR(BH12/BF12,"-")</f>
        <v>0.5</v>
      </c>
      <c r="BJ12" s="112">
        <v>8000</v>
      </c>
      <c r="BK12" s="113">
        <f>IFERROR(BJ12/BF12,"-")</f>
        <v>4000</v>
      </c>
      <c r="BL12" s="114"/>
      <c r="BM12" s="114"/>
      <c r="BN12" s="114">
        <v>1</v>
      </c>
      <c r="BO12" s="116">
        <v>5</v>
      </c>
      <c r="BP12" s="117">
        <f>IF(Q12=0,"",IF(BO12=0,"",(BO12/Q12)))</f>
        <v>0.45454545454545</v>
      </c>
      <c r="BQ12" s="118">
        <v>2</v>
      </c>
      <c r="BR12" s="119">
        <f>IFERROR(BQ12/BO12,"-")</f>
        <v>0.4</v>
      </c>
      <c r="BS12" s="120">
        <v>6000</v>
      </c>
      <c r="BT12" s="121">
        <f>IFERROR(BS12/BO12,"-")</f>
        <v>1200</v>
      </c>
      <c r="BU12" s="122">
        <v>2</v>
      </c>
      <c r="BV12" s="122"/>
      <c r="BW12" s="122"/>
      <c r="BX12" s="123">
        <v>1</v>
      </c>
      <c r="BY12" s="124">
        <f>IF(Q12=0,"",IF(BX12=0,"",(BX12/Q12)))</f>
        <v>0.090909090909091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1</v>
      </c>
      <c r="CH12" s="131">
        <f>IF(Q12=0,"",IF(CG12=0,"",(CG12/Q12)))</f>
        <v>0.090909090909091</v>
      </c>
      <c r="CI12" s="132">
        <v>1</v>
      </c>
      <c r="CJ12" s="133">
        <f>IFERROR(CI12/CG12,"-")</f>
        <v>1</v>
      </c>
      <c r="CK12" s="134">
        <v>52000</v>
      </c>
      <c r="CL12" s="135">
        <f>IFERROR(CK12/CG12,"-")</f>
        <v>52000</v>
      </c>
      <c r="CM12" s="136"/>
      <c r="CN12" s="136"/>
      <c r="CO12" s="136">
        <v>1</v>
      </c>
      <c r="CP12" s="137">
        <v>5</v>
      </c>
      <c r="CQ12" s="138">
        <v>78000</v>
      </c>
      <c r="CR12" s="138">
        <v>52000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80</v>
      </c>
      <c r="C13" s="184" t="s">
        <v>58</v>
      </c>
      <c r="D13" s="184"/>
      <c r="E13" s="184" t="s">
        <v>76</v>
      </c>
      <c r="F13" s="184" t="s">
        <v>60</v>
      </c>
      <c r="G13" s="184" t="s">
        <v>61</v>
      </c>
      <c r="H13" s="87" t="s">
        <v>81</v>
      </c>
      <c r="I13" s="87" t="s">
        <v>82</v>
      </c>
      <c r="J13" s="186" t="s">
        <v>83</v>
      </c>
      <c r="K13" s="176"/>
      <c r="L13" s="79">
        <v>6</v>
      </c>
      <c r="M13" s="79">
        <v>0</v>
      </c>
      <c r="N13" s="79">
        <v>17</v>
      </c>
      <c r="O13" s="88">
        <v>4</v>
      </c>
      <c r="P13" s="89">
        <v>0</v>
      </c>
      <c r="Q13" s="90">
        <f>O13+P13</f>
        <v>4</v>
      </c>
      <c r="R13" s="80">
        <f>IFERROR(Q13/N13,"-")</f>
        <v>0.23529411764706</v>
      </c>
      <c r="S13" s="79">
        <v>0</v>
      </c>
      <c r="T13" s="79">
        <v>3</v>
      </c>
      <c r="U13" s="80">
        <f>IFERROR(T13/(Q13),"-")</f>
        <v>0.75</v>
      </c>
      <c r="V13" s="81"/>
      <c r="W13" s="82">
        <v>1</v>
      </c>
      <c r="X13" s="80">
        <f>IF(Q13=0,"-",W13/Q13)</f>
        <v>0.25</v>
      </c>
      <c r="Y13" s="181">
        <v>3000</v>
      </c>
      <c r="Z13" s="182">
        <f>IFERROR(Y13/Q13,"-")</f>
        <v>750</v>
      </c>
      <c r="AA13" s="182">
        <f>IFERROR(Y13/W13,"-")</f>
        <v>3000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0.5</v>
      </c>
      <c r="BQ13" s="118">
        <v>1</v>
      </c>
      <c r="BR13" s="119">
        <f>IFERROR(BQ13/BO13,"-")</f>
        <v>0.5</v>
      </c>
      <c r="BS13" s="120">
        <v>3000</v>
      </c>
      <c r="BT13" s="121">
        <f>IFERROR(BS13/BO13,"-")</f>
        <v>1500</v>
      </c>
      <c r="BU13" s="122">
        <v>1</v>
      </c>
      <c r="BV13" s="122"/>
      <c r="BW13" s="122"/>
      <c r="BX13" s="123">
        <v>1</v>
      </c>
      <c r="BY13" s="124">
        <f>IF(Q13=0,"",IF(BX13=0,"",(BX13/Q13)))</f>
        <v>0.25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3000</v>
      </c>
      <c r="CR13" s="138">
        <v>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84</v>
      </c>
      <c r="C14" s="184" t="s">
        <v>58</v>
      </c>
      <c r="D14" s="184"/>
      <c r="E14" s="184" t="s">
        <v>76</v>
      </c>
      <c r="F14" s="184" t="s">
        <v>60</v>
      </c>
      <c r="G14" s="184" t="s">
        <v>73</v>
      </c>
      <c r="H14" s="87"/>
      <c r="I14" s="87"/>
      <c r="J14" s="87"/>
      <c r="K14" s="176"/>
      <c r="L14" s="79">
        <v>17</v>
      </c>
      <c r="M14" s="79">
        <v>15</v>
      </c>
      <c r="N14" s="79">
        <v>11</v>
      </c>
      <c r="O14" s="88">
        <v>4</v>
      </c>
      <c r="P14" s="89">
        <v>0</v>
      </c>
      <c r="Q14" s="90">
        <f>O14+P14</f>
        <v>4</v>
      </c>
      <c r="R14" s="80">
        <f>IFERROR(Q14/N14,"-")</f>
        <v>0.36363636363636</v>
      </c>
      <c r="S14" s="79">
        <v>1</v>
      </c>
      <c r="T14" s="79">
        <v>1</v>
      </c>
      <c r="U14" s="80">
        <f>IFERROR(T14/(Q14),"-")</f>
        <v>0.25</v>
      </c>
      <c r="V14" s="81"/>
      <c r="W14" s="82">
        <v>2</v>
      </c>
      <c r="X14" s="80">
        <f>IF(Q14=0,"-",W14/Q14)</f>
        <v>0.5</v>
      </c>
      <c r="Y14" s="181">
        <v>18000</v>
      </c>
      <c r="Z14" s="182">
        <f>IFERROR(Y14/Q14,"-")</f>
        <v>4500</v>
      </c>
      <c r="AA14" s="182">
        <f>IFERROR(Y14/W14,"-")</f>
        <v>9000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2</v>
      </c>
      <c r="BP14" s="117">
        <f>IF(Q14=0,"",IF(BO14=0,"",(BO14/Q14)))</f>
        <v>0.5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0.25</v>
      </c>
      <c r="BZ14" s="125">
        <v>1</v>
      </c>
      <c r="CA14" s="126">
        <f>IFERROR(BZ14/BX14,"-")</f>
        <v>1</v>
      </c>
      <c r="CB14" s="127">
        <v>3000</v>
      </c>
      <c r="CC14" s="128">
        <f>IFERROR(CB14/BX14,"-")</f>
        <v>3000</v>
      </c>
      <c r="CD14" s="129">
        <v>1</v>
      </c>
      <c r="CE14" s="129"/>
      <c r="CF14" s="129"/>
      <c r="CG14" s="130">
        <v>1</v>
      </c>
      <c r="CH14" s="131">
        <f>IF(Q14=0,"",IF(CG14=0,"",(CG14/Q14)))</f>
        <v>0.25</v>
      </c>
      <c r="CI14" s="132">
        <v>1</v>
      </c>
      <c r="CJ14" s="133">
        <f>IFERROR(CI14/CG14,"-")</f>
        <v>1</v>
      </c>
      <c r="CK14" s="134">
        <v>15000</v>
      </c>
      <c r="CL14" s="135">
        <f>IFERROR(CK14/CG14,"-")</f>
        <v>15000</v>
      </c>
      <c r="CM14" s="136"/>
      <c r="CN14" s="136">
        <v>1</v>
      </c>
      <c r="CO14" s="136"/>
      <c r="CP14" s="137">
        <v>2</v>
      </c>
      <c r="CQ14" s="138">
        <v>18000</v>
      </c>
      <c r="CR14" s="138">
        <v>15000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86</v>
      </c>
      <c r="F15" s="184" t="s">
        <v>87</v>
      </c>
      <c r="G15" s="184" t="s">
        <v>61</v>
      </c>
      <c r="H15" s="87" t="s">
        <v>81</v>
      </c>
      <c r="I15" s="87" t="s">
        <v>82</v>
      </c>
      <c r="J15" s="186" t="s">
        <v>88</v>
      </c>
      <c r="K15" s="176"/>
      <c r="L15" s="79">
        <v>12</v>
      </c>
      <c r="M15" s="79">
        <v>0</v>
      </c>
      <c r="N15" s="79">
        <v>38</v>
      </c>
      <c r="O15" s="88">
        <v>4</v>
      </c>
      <c r="P15" s="89">
        <v>0</v>
      </c>
      <c r="Q15" s="90">
        <f>O15+P15</f>
        <v>4</v>
      </c>
      <c r="R15" s="80">
        <f>IFERROR(Q15/N15,"-")</f>
        <v>0.10526315789474</v>
      </c>
      <c r="S15" s="79">
        <v>0</v>
      </c>
      <c r="T15" s="79">
        <v>1</v>
      </c>
      <c r="U15" s="80">
        <f>IFERROR(T15/(Q15),"-")</f>
        <v>0.25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4</v>
      </c>
      <c r="BP15" s="117">
        <f>IF(Q15=0,"",IF(BO15=0,"",(BO15/Q15)))</f>
        <v>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86</v>
      </c>
      <c r="F16" s="184" t="s">
        <v>87</v>
      </c>
      <c r="G16" s="184" t="s">
        <v>73</v>
      </c>
      <c r="H16" s="87"/>
      <c r="I16" s="87"/>
      <c r="J16" s="87"/>
      <c r="K16" s="176"/>
      <c r="L16" s="79">
        <v>20</v>
      </c>
      <c r="M16" s="79">
        <v>17</v>
      </c>
      <c r="N16" s="79">
        <v>11</v>
      </c>
      <c r="O16" s="88">
        <v>6</v>
      </c>
      <c r="P16" s="89">
        <v>0</v>
      </c>
      <c r="Q16" s="90">
        <f>O16+P16</f>
        <v>6</v>
      </c>
      <c r="R16" s="80">
        <f>IFERROR(Q16/N16,"-")</f>
        <v>0.54545454545455</v>
      </c>
      <c r="S16" s="79">
        <v>0</v>
      </c>
      <c r="T16" s="79">
        <v>2</v>
      </c>
      <c r="U16" s="80">
        <f>IFERROR(T16/(Q16),"-")</f>
        <v>0.33333333333333</v>
      </c>
      <c r="V16" s="81"/>
      <c r="W16" s="82">
        <v>2</v>
      </c>
      <c r="X16" s="80">
        <f>IF(Q16=0,"-",W16/Q16)</f>
        <v>0.33333333333333</v>
      </c>
      <c r="Y16" s="181">
        <v>533000</v>
      </c>
      <c r="Z16" s="182">
        <f>IFERROR(Y16/Q16,"-")</f>
        <v>88833.333333333</v>
      </c>
      <c r="AA16" s="182">
        <f>IFERROR(Y16/W16,"-")</f>
        <v>266500</v>
      </c>
      <c r="AB16" s="176"/>
      <c r="AC16" s="83"/>
      <c r="AD16" s="77"/>
      <c r="AE16" s="91">
        <v>1</v>
      </c>
      <c r="AF16" s="92">
        <f>IF(Q16=0,"",IF(AE16=0,"",(AE16/Q16)))</f>
        <v>0.16666666666667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0.33333333333333</v>
      </c>
      <c r="BQ16" s="118">
        <v>1</v>
      </c>
      <c r="BR16" s="119">
        <f>IFERROR(BQ16/BO16,"-")</f>
        <v>0.5</v>
      </c>
      <c r="BS16" s="120">
        <v>530000</v>
      </c>
      <c r="BT16" s="121">
        <f>IFERROR(BS16/BO16,"-")</f>
        <v>265000</v>
      </c>
      <c r="BU16" s="122"/>
      <c r="BV16" s="122"/>
      <c r="BW16" s="122">
        <v>1</v>
      </c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>
        <v>2</v>
      </c>
      <c r="CH16" s="131">
        <f>IF(Q16=0,"",IF(CG16=0,"",(CG16/Q16)))</f>
        <v>0.33333333333333</v>
      </c>
      <c r="CI16" s="132">
        <v>1</v>
      </c>
      <c r="CJ16" s="133">
        <f>IFERROR(CI16/CG16,"-")</f>
        <v>0.5</v>
      </c>
      <c r="CK16" s="134">
        <v>3000</v>
      </c>
      <c r="CL16" s="135">
        <f>IFERROR(CK16/CG16,"-")</f>
        <v>1500</v>
      </c>
      <c r="CM16" s="136">
        <v>1</v>
      </c>
      <c r="CN16" s="136"/>
      <c r="CO16" s="136"/>
      <c r="CP16" s="137">
        <v>2</v>
      </c>
      <c r="CQ16" s="138">
        <v>533000</v>
      </c>
      <c r="CR16" s="138">
        <v>530000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>
        <f>AC17</f>
        <v>3.6833333333333</v>
      </c>
      <c r="B17" s="184" t="s">
        <v>90</v>
      </c>
      <c r="C17" s="184" t="s">
        <v>58</v>
      </c>
      <c r="D17" s="184"/>
      <c r="E17" s="184" t="s">
        <v>91</v>
      </c>
      <c r="F17" s="184" t="s">
        <v>92</v>
      </c>
      <c r="G17" s="184" t="s">
        <v>61</v>
      </c>
      <c r="H17" s="87" t="s">
        <v>93</v>
      </c>
      <c r="I17" s="87" t="s">
        <v>94</v>
      </c>
      <c r="J17" s="87"/>
      <c r="K17" s="176">
        <v>300000</v>
      </c>
      <c r="L17" s="79">
        <v>2</v>
      </c>
      <c r="M17" s="79">
        <v>0</v>
      </c>
      <c r="N17" s="79">
        <v>8</v>
      </c>
      <c r="O17" s="88">
        <v>2</v>
      </c>
      <c r="P17" s="89">
        <v>0</v>
      </c>
      <c r="Q17" s="90">
        <f>O17+P17</f>
        <v>2</v>
      </c>
      <c r="R17" s="80">
        <f>IFERROR(Q17/N17,"-")</f>
        <v>0.25</v>
      </c>
      <c r="S17" s="79">
        <v>0</v>
      </c>
      <c r="T17" s="79">
        <v>0</v>
      </c>
      <c r="U17" s="80">
        <f>IFERROR(T17/(Q17),"-")</f>
        <v>0</v>
      </c>
      <c r="V17" s="81">
        <f>IFERROR(K17/SUM(Q17:Q30),"-")</f>
        <v>13636.363636364</v>
      </c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>
        <f>SUM(Y17:Y30)-SUM(K17:K30)</f>
        <v>805000</v>
      </c>
      <c r="AC17" s="83">
        <f>SUM(Y17:Y30)/SUM(K17:K30)</f>
        <v>3.6833333333333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0.5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1</v>
      </c>
      <c r="BY17" s="124">
        <f>IF(Q17=0,"",IF(BX17=0,"",(BX17/Q17)))</f>
        <v>0.5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 t="s">
        <v>91</v>
      </c>
      <c r="F18" s="184" t="s">
        <v>96</v>
      </c>
      <c r="G18" s="184" t="s">
        <v>61</v>
      </c>
      <c r="H18" s="87" t="s">
        <v>97</v>
      </c>
      <c r="I18" s="87" t="s">
        <v>94</v>
      </c>
      <c r="J18" s="87"/>
      <c r="K18" s="176"/>
      <c r="L18" s="79">
        <v>1</v>
      </c>
      <c r="M18" s="79">
        <v>0</v>
      </c>
      <c r="N18" s="79">
        <v>12</v>
      </c>
      <c r="O18" s="88">
        <v>0</v>
      </c>
      <c r="P18" s="89">
        <v>0</v>
      </c>
      <c r="Q18" s="90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98</v>
      </c>
      <c r="C19" s="184" t="s">
        <v>58</v>
      </c>
      <c r="D19" s="184"/>
      <c r="E19" s="184" t="s">
        <v>91</v>
      </c>
      <c r="F19" s="184" t="s">
        <v>99</v>
      </c>
      <c r="G19" s="184" t="s">
        <v>61</v>
      </c>
      <c r="H19" s="87" t="s">
        <v>100</v>
      </c>
      <c r="I19" s="87" t="s">
        <v>94</v>
      </c>
      <c r="J19" s="87"/>
      <c r="K19" s="176"/>
      <c r="L19" s="79">
        <v>3</v>
      </c>
      <c r="M19" s="79">
        <v>0</v>
      </c>
      <c r="N19" s="79">
        <v>9</v>
      </c>
      <c r="O19" s="88">
        <v>0</v>
      </c>
      <c r="P19" s="89">
        <v>0</v>
      </c>
      <c r="Q19" s="90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101</v>
      </c>
      <c r="C20" s="184" t="s">
        <v>58</v>
      </c>
      <c r="D20" s="184"/>
      <c r="E20" s="184" t="s">
        <v>91</v>
      </c>
      <c r="F20" s="184" t="s">
        <v>102</v>
      </c>
      <c r="G20" s="184" t="s">
        <v>61</v>
      </c>
      <c r="H20" s="87" t="s">
        <v>103</v>
      </c>
      <c r="I20" s="87" t="s">
        <v>94</v>
      </c>
      <c r="J20" s="87"/>
      <c r="K20" s="176"/>
      <c r="L20" s="79">
        <v>2</v>
      </c>
      <c r="M20" s="79">
        <v>0</v>
      </c>
      <c r="N20" s="79">
        <v>9</v>
      </c>
      <c r="O20" s="88">
        <v>2</v>
      </c>
      <c r="P20" s="89">
        <v>0</v>
      </c>
      <c r="Q20" s="90">
        <f>O20+P20</f>
        <v>2</v>
      </c>
      <c r="R20" s="80">
        <f>IFERROR(Q20/N20,"-")</f>
        <v>0.22222222222222</v>
      </c>
      <c r="S20" s="79">
        <v>0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1</v>
      </c>
      <c r="BY20" s="124">
        <f>IF(Q20=0,"",IF(BX20=0,"",(BX20/Q20)))</f>
        <v>0.5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91</v>
      </c>
      <c r="F21" s="184" t="s">
        <v>92</v>
      </c>
      <c r="G21" s="184" t="s">
        <v>61</v>
      </c>
      <c r="H21" s="87" t="s">
        <v>105</v>
      </c>
      <c r="I21" s="87" t="s">
        <v>94</v>
      </c>
      <c r="J21" s="87"/>
      <c r="K21" s="176"/>
      <c r="L21" s="79">
        <v>1</v>
      </c>
      <c r="M21" s="79">
        <v>0</v>
      </c>
      <c r="N21" s="79">
        <v>16</v>
      </c>
      <c r="O21" s="88">
        <v>0</v>
      </c>
      <c r="P21" s="89">
        <v>0</v>
      </c>
      <c r="Q21" s="90">
        <f>O21+P21</f>
        <v>0</v>
      </c>
      <c r="R21" s="80">
        <f>IFERROR(Q21/N21,"-")</f>
        <v>0</v>
      </c>
      <c r="S21" s="79">
        <v>0</v>
      </c>
      <c r="T21" s="79">
        <v>0</v>
      </c>
      <c r="U21" s="80" t="str">
        <f>IFERROR(T21/(Q21),"-")</f>
        <v>-</v>
      </c>
      <c r="V21" s="81"/>
      <c r="W21" s="82">
        <v>0</v>
      </c>
      <c r="X21" s="80" t="str">
        <f>IF(Q21=0,"-",W21/Q21)</f>
        <v>-</v>
      </c>
      <c r="Y21" s="181">
        <v>0</v>
      </c>
      <c r="Z21" s="182" t="str">
        <f>IFERROR(Y21/Q21,"-")</f>
        <v>-</v>
      </c>
      <c r="AA21" s="182" t="str">
        <f>IFERROR(Y21/W21,"-")</f>
        <v>-</v>
      </c>
      <c r="AB21" s="176"/>
      <c r="AC21" s="83"/>
      <c r="AD21" s="77"/>
      <c r="AE21" s="91"/>
      <c r="AF21" s="92" t="str">
        <f>IF(Q21=0,"",IF(AE21=0,"",(AE21/Q21)))</f>
        <v/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 t="str">
        <f>IF(Q21=0,"",IF(AN21=0,"",(AN21/Q21)))</f>
        <v/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 t="str">
        <f>IF(Q21=0,"",IF(AW21=0,"",(AW21/Q21)))</f>
        <v/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 t="str">
        <f>IF(Q21=0,"",IF(BF21=0,"",(BF21/Q21)))</f>
        <v/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 t="str">
        <f>IF(Q21=0,"",IF(BO21=0,"",(BO21/Q21)))</f>
        <v/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 t="str">
        <f>IF(Q21=0,"",IF(BX21=0,"",(BX21/Q21)))</f>
        <v/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 t="str">
        <f>IF(Q21=0,"",IF(CG21=0,"",(CG21/Q21)))</f>
        <v/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106</v>
      </c>
      <c r="C22" s="184" t="s">
        <v>58</v>
      </c>
      <c r="D22" s="184"/>
      <c r="E22" s="184" t="s">
        <v>91</v>
      </c>
      <c r="F22" s="184" t="s">
        <v>96</v>
      </c>
      <c r="G22" s="184" t="s">
        <v>61</v>
      </c>
      <c r="H22" s="87" t="s">
        <v>107</v>
      </c>
      <c r="I22" s="87" t="s">
        <v>94</v>
      </c>
      <c r="J22" s="87"/>
      <c r="K22" s="176"/>
      <c r="L22" s="79">
        <v>0</v>
      </c>
      <c r="M22" s="79">
        <v>0</v>
      </c>
      <c r="N22" s="79">
        <v>14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108</v>
      </c>
      <c r="C23" s="184" t="s">
        <v>58</v>
      </c>
      <c r="D23" s="184"/>
      <c r="E23" s="184" t="s">
        <v>91</v>
      </c>
      <c r="F23" s="184" t="s">
        <v>99</v>
      </c>
      <c r="G23" s="184" t="s">
        <v>61</v>
      </c>
      <c r="H23" s="87" t="s">
        <v>109</v>
      </c>
      <c r="I23" s="87" t="s">
        <v>94</v>
      </c>
      <c r="J23" s="87"/>
      <c r="K23" s="176"/>
      <c r="L23" s="79">
        <v>2</v>
      </c>
      <c r="M23" s="79">
        <v>0</v>
      </c>
      <c r="N23" s="79">
        <v>11</v>
      </c>
      <c r="O23" s="88">
        <v>0</v>
      </c>
      <c r="P23" s="89">
        <v>0</v>
      </c>
      <c r="Q23" s="90">
        <f>O23+P23</f>
        <v>0</v>
      </c>
      <c r="R23" s="80">
        <f>IFERROR(Q23/N23,"-")</f>
        <v>0</v>
      </c>
      <c r="S23" s="79">
        <v>0</v>
      </c>
      <c r="T23" s="79">
        <v>0</v>
      </c>
      <c r="U23" s="80" t="str">
        <f>IFERROR(T23/(Q23),"-")</f>
        <v>-</v>
      </c>
      <c r="V23" s="81"/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/>
      <c r="AC23" s="83"/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110</v>
      </c>
      <c r="C24" s="184" t="s">
        <v>58</v>
      </c>
      <c r="D24" s="184"/>
      <c r="E24" s="184" t="s">
        <v>91</v>
      </c>
      <c r="F24" s="184" t="s">
        <v>102</v>
      </c>
      <c r="G24" s="184" t="s">
        <v>61</v>
      </c>
      <c r="H24" s="87" t="s">
        <v>111</v>
      </c>
      <c r="I24" s="87" t="s">
        <v>94</v>
      </c>
      <c r="J24" s="87"/>
      <c r="K24" s="176"/>
      <c r="L24" s="79">
        <v>1</v>
      </c>
      <c r="M24" s="79">
        <v>0</v>
      </c>
      <c r="N24" s="79">
        <v>9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/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/>
      <c r="AC24" s="83"/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112</v>
      </c>
      <c r="C25" s="184" t="s">
        <v>58</v>
      </c>
      <c r="D25" s="184"/>
      <c r="E25" s="184" t="s">
        <v>91</v>
      </c>
      <c r="F25" s="184" t="s">
        <v>92</v>
      </c>
      <c r="G25" s="184" t="s">
        <v>61</v>
      </c>
      <c r="H25" s="87" t="s">
        <v>113</v>
      </c>
      <c r="I25" s="87" t="s">
        <v>94</v>
      </c>
      <c r="J25" s="87"/>
      <c r="K25" s="176"/>
      <c r="L25" s="79">
        <v>3</v>
      </c>
      <c r="M25" s="79">
        <v>0</v>
      </c>
      <c r="N25" s="79">
        <v>9</v>
      </c>
      <c r="O25" s="88">
        <v>1</v>
      </c>
      <c r="P25" s="89">
        <v>0</v>
      </c>
      <c r="Q25" s="90">
        <f>O25+P25</f>
        <v>1</v>
      </c>
      <c r="R25" s="80">
        <f>IFERROR(Q25/N25,"-")</f>
        <v>0.11111111111111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1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114</v>
      </c>
      <c r="C26" s="184" t="s">
        <v>58</v>
      </c>
      <c r="D26" s="184"/>
      <c r="E26" s="184" t="s">
        <v>91</v>
      </c>
      <c r="F26" s="184" t="s">
        <v>96</v>
      </c>
      <c r="G26" s="184" t="s">
        <v>61</v>
      </c>
      <c r="H26" s="87" t="s">
        <v>115</v>
      </c>
      <c r="I26" s="87" t="s">
        <v>94</v>
      </c>
      <c r="J26" s="87"/>
      <c r="K26" s="176"/>
      <c r="L26" s="79">
        <v>2</v>
      </c>
      <c r="M26" s="79">
        <v>0</v>
      </c>
      <c r="N26" s="79">
        <v>3</v>
      </c>
      <c r="O26" s="88">
        <v>2</v>
      </c>
      <c r="P26" s="89">
        <v>0</v>
      </c>
      <c r="Q26" s="90">
        <f>O26+P26</f>
        <v>2</v>
      </c>
      <c r="R26" s="80">
        <f>IFERROR(Q26/N26,"-")</f>
        <v>0.66666666666667</v>
      </c>
      <c r="S26" s="79">
        <v>0</v>
      </c>
      <c r="T26" s="79">
        <v>0</v>
      </c>
      <c r="U26" s="80">
        <f>IFERROR(T26/(Q26),"-")</f>
        <v>0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0.5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0.5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116</v>
      </c>
      <c r="C27" s="184" t="s">
        <v>58</v>
      </c>
      <c r="D27" s="184"/>
      <c r="E27" s="184" t="s">
        <v>91</v>
      </c>
      <c r="F27" s="184" t="s">
        <v>99</v>
      </c>
      <c r="G27" s="184" t="s">
        <v>61</v>
      </c>
      <c r="H27" s="87" t="s">
        <v>117</v>
      </c>
      <c r="I27" s="87" t="s">
        <v>94</v>
      </c>
      <c r="J27" s="87"/>
      <c r="K27" s="176"/>
      <c r="L27" s="79">
        <v>1</v>
      </c>
      <c r="M27" s="79">
        <v>0</v>
      </c>
      <c r="N27" s="79">
        <v>9</v>
      </c>
      <c r="O27" s="88">
        <v>1</v>
      </c>
      <c r="P27" s="89">
        <v>0</v>
      </c>
      <c r="Q27" s="90">
        <f>O27+P27</f>
        <v>1</v>
      </c>
      <c r="R27" s="80">
        <f>IFERROR(Q27/N27,"-")</f>
        <v>0.11111111111111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1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118</v>
      </c>
      <c r="C28" s="184" t="s">
        <v>58</v>
      </c>
      <c r="D28" s="184"/>
      <c r="E28" s="184" t="s">
        <v>91</v>
      </c>
      <c r="F28" s="184" t="s">
        <v>102</v>
      </c>
      <c r="G28" s="184" t="s">
        <v>61</v>
      </c>
      <c r="H28" s="87" t="s">
        <v>119</v>
      </c>
      <c r="I28" s="87" t="s">
        <v>94</v>
      </c>
      <c r="J28" s="87"/>
      <c r="K28" s="176"/>
      <c r="L28" s="79">
        <v>2</v>
      </c>
      <c r="M28" s="79">
        <v>0</v>
      </c>
      <c r="N28" s="79">
        <v>10</v>
      </c>
      <c r="O28" s="88">
        <v>2</v>
      </c>
      <c r="P28" s="89">
        <v>0</v>
      </c>
      <c r="Q28" s="90">
        <f>O28+P28</f>
        <v>2</v>
      </c>
      <c r="R28" s="80">
        <f>IFERROR(Q28/N28,"-")</f>
        <v>0.2</v>
      </c>
      <c r="S28" s="79">
        <v>0</v>
      </c>
      <c r="T28" s="79">
        <v>1</v>
      </c>
      <c r="U28" s="80">
        <f>IFERROR(T28/(Q28),"-")</f>
        <v>0.5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0.5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>
        <v>1</v>
      </c>
      <c r="AX28" s="104">
        <f>IF(Q28=0,"",IF(AW28=0,"",(AW28/Q28)))</f>
        <v>0.5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120</v>
      </c>
      <c r="C29" s="184" t="s">
        <v>58</v>
      </c>
      <c r="D29" s="184"/>
      <c r="E29" s="184" t="s">
        <v>91</v>
      </c>
      <c r="F29" s="184" t="s">
        <v>92</v>
      </c>
      <c r="G29" s="184" t="s">
        <v>61</v>
      </c>
      <c r="H29" s="87" t="s">
        <v>121</v>
      </c>
      <c r="I29" s="87" t="s">
        <v>94</v>
      </c>
      <c r="J29" s="87"/>
      <c r="K29" s="176"/>
      <c r="L29" s="79">
        <v>4</v>
      </c>
      <c r="M29" s="79">
        <v>0</v>
      </c>
      <c r="N29" s="79">
        <v>17</v>
      </c>
      <c r="O29" s="88">
        <v>2</v>
      </c>
      <c r="P29" s="89">
        <v>0</v>
      </c>
      <c r="Q29" s="90">
        <f>O29+P29</f>
        <v>2</v>
      </c>
      <c r="R29" s="80">
        <f>IFERROR(Q29/N29,"-")</f>
        <v>0.11764705882353</v>
      </c>
      <c r="S29" s="79">
        <v>0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0.5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1</v>
      </c>
      <c r="BP29" s="117">
        <f>IF(Q29=0,"",IF(BO29=0,"",(BO29/Q29)))</f>
        <v>0.5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122</v>
      </c>
      <c r="C30" s="184" t="s">
        <v>58</v>
      </c>
      <c r="D30" s="184"/>
      <c r="E30" s="184" t="s">
        <v>72</v>
      </c>
      <c r="F30" s="184" t="s">
        <v>72</v>
      </c>
      <c r="G30" s="184" t="s">
        <v>73</v>
      </c>
      <c r="H30" s="87" t="s">
        <v>123</v>
      </c>
      <c r="I30" s="87"/>
      <c r="J30" s="87"/>
      <c r="K30" s="176"/>
      <c r="L30" s="79">
        <v>127</v>
      </c>
      <c r="M30" s="79">
        <v>44</v>
      </c>
      <c r="N30" s="79">
        <v>4</v>
      </c>
      <c r="O30" s="88">
        <v>10</v>
      </c>
      <c r="P30" s="89">
        <v>0</v>
      </c>
      <c r="Q30" s="90">
        <f>O30+P30</f>
        <v>10</v>
      </c>
      <c r="R30" s="80">
        <f>IFERROR(Q30/N30,"-")</f>
        <v>2.5</v>
      </c>
      <c r="S30" s="79">
        <v>5</v>
      </c>
      <c r="T30" s="79">
        <v>0</v>
      </c>
      <c r="U30" s="80">
        <f>IFERROR(T30/(Q30),"-")</f>
        <v>0</v>
      </c>
      <c r="V30" s="81"/>
      <c r="W30" s="82">
        <v>5</v>
      </c>
      <c r="X30" s="80">
        <f>IF(Q30=0,"-",W30/Q30)</f>
        <v>0.5</v>
      </c>
      <c r="Y30" s="181">
        <v>1105000</v>
      </c>
      <c r="Z30" s="182">
        <f>IFERROR(Y30/Q30,"-")</f>
        <v>110500</v>
      </c>
      <c r="AA30" s="182">
        <f>IFERROR(Y30/W30,"-")</f>
        <v>221000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0.2</v>
      </c>
      <c r="BH30" s="109">
        <v>1</v>
      </c>
      <c r="BI30" s="111">
        <f>IFERROR(BH30/BF30,"-")</f>
        <v>0.5</v>
      </c>
      <c r="BJ30" s="112">
        <v>10000</v>
      </c>
      <c r="BK30" s="113">
        <f>IFERROR(BJ30/BF30,"-")</f>
        <v>5000</v>
      </c>
      <c r="BL30" s="114">
        <v>1</v>
      </c>
      <c r="BM30" s="114"/>
      <c r="BN30" s="114"/>
      <c r="BO30" s="116">
        <v>3</v>
      </c>
      <c r="BP30" s="117">
        <f>IF(Q30=0,"",IF(BO30=0,"",(BO30/Q30)))</f>
        <v>0.3</v>
      </c>
      <c r="BQ30" s="118">
        <v>1</v>
      </c>
      <c r="BR30" s="119">
        <f>IFERROR(BQ30/BO30,"-")</f>
        <v>0.33333333333333</v>
      </c>
      <c r="BS30" s="120">
        <v>2000</v>
      </c>
      <c r="BT30" s="121">
        <f>IFERROR(BS30/BO30,"-")</f>
        <v>666.66666666667</v>
      </c>
      <c r="BU30" s="122">
        <v>1</v>
      </c>
      <c r="BV30" s="122"/>
      <c r="BW30" s="122"/>
      <c r="BX30" s="123">
        <v>3</v>
      </c>
      <c r="BY30" s="124">
        <f>IF(Q30=0,"",IF(BX30=0,"",(BX30/Q30)))</f>
        <v>0.3</v>
      </c>
      <c r="BZ30" s="125">
        <v>2</v>
      </c>
      <c r="CA30" s="126">
        <f>IFERROR(BZ30/BX30,"-")</f>
        <v>0.66666666666667</v>
      </c>
      <c r="CB30" s="127">
        <v>406000</v>
      </c>
      <c r="CC30" s="128">
        <f>IFERROR(CB30/BX30,"-")</f>
        <v>135333.33333333</v>
      </c>
      <c r="CD30" s="129"/>
      <c r="CE30" s="129"/>
      <c r="CF30" s="129">
        <v>2</v>
      </c>
      <c r="CG30" s="130">
        <v>2</v>
      </c>
      <c r="CH30" s="131">
        <f>IF(Q30=0,"",IF(CG30=0,"",(CG30/Q30)))</f>
        <v>0.2</v>
      </c>
      <c r="CI30" s="132">
        <v>1</v>
      </c>
      <c r="CJ30" s="133">
        <f>IFERROR(CI30/CG30,"-")</f>
        <v>0.5</v>
      </c>
      <c r="CK30" s="134">
        <v>1153000</v>
      </c>
      <c r="CL30" s="135">
        <f>IFERROR(CK30/CG30,"-")</f>
        <v>576500</v>
      </c>
      <c r="CM30" s="136"/>
      <c r="CN30" s="136"/>
      <c r="CO30" s="136">
        <v>1</v>
      </c>
      <c r="CP30" s="137">
        <v>5</v>
      </c>
      <c r="CQ30" s="138">
        <v>1105000</v>
      </c>
      <c r="CR30" s="138">
        <v>1153000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>
        <f>AC31</f>
        <v>2.6535714285714</v>
      </c>
      <c r="B31" s="184" t="s">
        <v>124</v>
      </c>
      <c r="C31" s="184" t="s">
        <v>58</v>
      </c>
      <c r="D31" s="184"/>
      <c r="E31" s="184" t="s">
        <v>91</v>
      </c>
      <c r="F31" s="184" t="s">
        <v>60</v>
      </c>
      <c r="G31" s="184" t="s">
        <v>61</v>
      </c>
      <c r="H31" s="87" t="s">
        <v>125</v>
      </c>
      <c r="I31" s="87" t="s">
        <v>126</v>
      </c>
      <c r="J31" s="87"/>
      <c r="K31" s="176">
        <v>280000</v>
      </c>
      <c r="L31" s="79">
        <v>4</v>
      </c>
      <c r="M31" s="79">
        <v>0</v>
      </c>
      <c r="N31" s="79">
        <v>26</v>
      </c>
      <c r="O31" s="88">
        <v>2</v>
      </c>
      <c r="P31" s="89">
        <v>0</v>
      </c>
      <c r="Q31" s="90">
        <f>O31+P31</f>
        <v>2</v>
      </c>
      <c r="R31" s="80">
        <f>IFERROR(Q31/N31,"-")</f>
        <v>0.076923076923077</v>
      </c>
      <c r="S31" s="79">
        <v>0</v>
      </c>
      <c r="T31" s="79">
        <v>1</v>
      </c>
      <c r="U31" s="80">
        <f>IFERROR(T31/(Q31),"-")</f>
        <v>0.5</v>
      </c>
      <c r="V31" s="81">
        <f>IFERROR(K31/SUM(Q31:Q35),"-")</f>
        <v>23333.333333333</v>
      </c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>
        <f>SUM(Y31:Y35)-SUM(K31:K35)</f>
        <v>463000</v>
      </c>
      <c r="AC31" s="83">
        <f>SUM(Y31:Y35)/SUM(K31:K35)</f>
        <v>2.6535714285714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1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86</v>
      </c>
      <c r="F32" s="184" t="s">
        <v>87</v>
      </c>
      <c r="G32" s="184" t="s">
        <v>61</v>
      </c>
      <c r="H32" s="87" t="s">
        <v>125</v>
      </c>
      <c r="I32" s="87" t="s">
        <v>126</v>
      </c>
      <c r="J32" s="87"/>
      <c r="K32" s="176"/>
      <c r="L32" s="79">
        <v>4</v>
      </c>
      <c r="M32" s="79">
        <v>0</v>
      </c>
      <c r="N32" s="79">
        <v>13</v>
      </c>
      <c r="O32" s="88">
        <v>1</v>
      </c>
      <c r="P32" s="89">
        <v>0</v>
      </c>
      <c r="Q32" s="90">
        <f>O32+P32</f>
        <v>1</v>
      </c>
      <c r="R32" s="80">
        <f>IFERROR(Q32/N32,"-")</f>
        <v>0.076923076923077</v>
      </c>
      <c r="S32" s="79">
        <v>0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1</v>
      </c>
      <c r="BY32" s="124">
        <f>IF(Q32=0,"",IF(BX32=0,"",(BX32/Q32)))</f>
        <v>1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128</v>
      </c>
      <c r="C33" s="184" t="s">
        <v>58</v>
      </c>
      <c r="D33" s="184"/>
      <c r="E33" s="184" t="s">
        <v>129</v>
      </c>
      <c r="F33" s="184" t="s">
        <v>130</v>
      </c>
      <c r="G33" s="184" t="s">
        <v>61</v>
      </c>
      <c r="H33" s="87" t="s">
        <v>125</v>
      </c>
      <c r="I33" s="87" t="s">
        <v>126</v>
      </c>
      <c r="J33" s="87"/>
      <c r="K33" s="176"/>
      <c r="L33" s="79">
        <v>9</v>
      </c>
      <c r="M33" s="79">
        <v>0</v>
      </c>
      <c r="N33" s="79">
        <v>27</v>
      </c>
      <c r="O33" s="88">
        <v>1</v>
      </c>
      <c r="P33" s="89">
        <v>0</v>
      </c>
      <c r="Q33" s="90">
        <f>O33+P33</f>
        <v>1</v>
      </c>
      <c r="R33" s="80">
        <f>IFERROR(Q33/N33,"-")</f>
        <v>0.037037037037037</v>
      </c>
      <c r="S33" s="79">
        <v>0</v>
      </c>
      <c r="T33" s="79">
        <v>0</v>
      </c>
      <c r="U33" s="80">
        <f>IFERROR(T33/(Q33),"-")</f>
        <v>0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/>
      <c r="BP33" s="117">
        <f>IF(Q33=0,"",IF(BO33=0,"",(BO33/Q33)))</f>
        <v>0</v>
      </c>
      <c r="BQ33" s="118"/>
      <c r="BR33" s="119" t="str">
        <f>IFERROR(BQ33/BO33,"-")</f>
        <v>-</v>
      </c>
      <c r="BS33" s="120"/>
      <c r="BT33" s="121" t="str">
        <f>IFERROR(BS33/BO33,"-")</f>
        <v>-</v>
      </c>
      <c r="BU33" s="122"/>
      <c r="BV33" s="122"/>
      <c r="BW33" s="122"/>
      <c r="BX33" s="123">
        <v>1</v>
      </c>
      <c r="BY33" s="124">
        <f>IF(Q33=0,"",IF(BX33=0,"",(BX33/Q33)))</f>
        <v>1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131</v>
      </c>
      <c r="C34" s="184" t="s">
        <v>58</v>
      </c>
      <c r="D34" s="184"/>
      <c r="E34" s="184" t="s">
        <v>132</v>
      </c>
      <c r="F34" s="184" t="s">
        <v>133</v>
      </c>
      <c r="G34" s="184" t="s">
        <v>61</v>
      </c>
      <c r="H34" s="87" t="s">
        <v>125</v>
      </c>
      <c r="I34" s="87" t="s">
        <v>126</v>
      </c>
      <c r="J34" s="87"/>
      <c r="K34" s="176"/>
      <c r="L34" s="79">
        <v>6</v>
      </c>
      <c r="M34" s="79">
        <v>0</v>
      </c>
      <c r="N34" s="79">
        <v>36</v>
      </c>
      <c r="O34" s="88">
        <v>1</v>
      </c>
      <c r="P34" s="89">
        <v>0</v>
      </c>
      <c r="Q34" s="90">
        <f>O34+P34</f>
        <v>1</v>
      </c>
      <c r="R34" s="80">
        <f>IFERROR(Q34/N34,"-")</f>
        <v>0.027777777777778</v>
      </c>
      <c r="S34" s="79">
        <v>0</v>
      </c>
      <c r="T34" s="79">
        <v>0</v>
      </c>
      <c r="U34" s="80">
        <f>IFERROR(T34/(Q34),"-")</f>
        <v>0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1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134</v>
      </c>
      <c r="C35" s="184" t="s">
        <v>58</v>
      </c>
      <c r="D35" s="184"/>
      <c r="E35" s="184" t="s">
        <v>72</v>
      </c>
      <c r="F35" s="184" t="s">
        <v>72</v>
      </c>
      <c r="G35" s="184" t="s">
        <v>73</v>
      </c>
      <c r="H35" s="87" t="s">
        <v>74</v>
      </c>
      <c r="I35" s="87"/>
      <c r="J35" s="87"/>
      <c r="K35" s="176"/>
      <c r="L35" s="79">
        <v>105</v>
      </c>
      <c r="M35" s="79">
        <v>49</v>
      </c>
      <c r="N35" s="79">
        <v>38</v>
      </c>
      <c r="O35" s="88">
        <v>7</v>
      </c>
      <c r="P35" s="89">
        <v>0</v>
      </c>
      <c r="Q35" s="90">
        <f>O35+P35</f>
        <v>7</v>
      </c>
      <c r="R35" s="80">
        <f>IFERROR(Q35/N35,"-")</f>
        <v>0.18421052631579</v>
      </c>
      <c r="S35" s="79">
        <v>3</v>
      </c>
      <c r="T35" s="79">
        <v>0</v>
      </c>
      <c r="U35" s="80">
        <f>IFERROR(T35/(Q35),"-")</f>
        <v>0</v>
      </c>
      <c r="V35" s="81"/>
      <c r="W35" s="82">
        <v>5</v>
      </c>
      <c r="X35" s="80">
        <f>IF(Q35=0,"-",W35/Q35)</f>
        <v>0.71428571428571</v>
      </c>
      <c r="Y35" s="181">
        <v>743000</v>
      </c>
      <c r="Z35" s="182">
        <f>IFERROR(Y35/Q35,"-")</f>
        <v>106142.85714286</v>
      </c>
      <c r="AA35" s="182">
        <f>IFERROR(Y35/W35,"-")</f>
        <v>148600</v>
      </c>
      <c r="AB35" s="176"/>
      <c r="AC35" s="83"/>
      <c r="AD35" s="77"/>
      <c r="AE35" s="91">
        <v>1</v>
      </c>
      <c r="AF35" s="92">
        <f>IF(Q35=0,"",IF(AE35=0,"",(AE35/Q35)))</f>
        <v>0.14285714285714</v>
      </c>
      <c r="AG35" s="91">
        <v>1</v>
      </c>
      <c r="AH35" s="93">
        <f>IFERROR(AG35/AE35,"-")</f>
        <v>1</v>
      </c>
      <c r="AI35" s="94">
        <v>35000</v>
      </c>
      <c r="AJ35" s="95">
        <f>IFERROR(AI35/AE35,"-")</f>
        <v>35000</v>
      </c>
      <c r="AK35" s="96"/>
      <c r="AL35" s="96"/>
      <c r="AM35" s="96">
        <v>1</v>
      </c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0.14285714285714</v>
      </c>
      <c r="BH35" s="109">
        <v>1</v>
      </c>
      <c r="BI35" s="111">
        <f>IFERROR(BH35/BF35,"-")</f>
        <v>1</v>
      </c>
      <c r="BJ35" s="112">
        <v>1000</v>
      </c>
      <c r="BK35" s="113">
        <f>IFERROR(BJ35/BF35,"-")</f>
        <v>1000</v>
      </c>
      <c r="BL35" s="114">
        <v>1</v>
      </c>
      <c r="BM35" s="114"/>
      <c r="BN35" s="114"/>
      <c r="BO35" s="116">
        <v>3</v>
      </c>
      <c r="BP35" s="117">
        <f>IF(Q35=0,"",IF(BO35=0,"",(BO35/Q35)))</f>
        <v>0.42857142857143</v>
      </c>
      <c r="BQ35" s="118">
        <v>2</v>
      </c>
      <c r="BR35" s="119">
        <f>IFERROR(BQ35/BO35,"-")</f>
        <v>0.66666666666667</v>
      </c>
      <c r="BS35" s="120">
        <v>12000</v>
      </c>
      <c r="BT35" s="121">
        <f>IFERROR(BS35/BO35,"-")</f>
        <v>4000</v>
      </c>
      <c r="BU35" s="122">
        <v>1</v>
      </c>
      <c r="BV35" s="122"/>
      <c r="BW35" s="122">
        <v>1</v>
      </c>
      <c r="BX35" s="123">
        <v>2</v>
      </c>
      <c r="BY35" s="124">
        <f>IF(Q35=0,"",IF(BX35=0,"",(BX35/Q35)))</f>
        <v>0.28571428571429</v>
      </c>
      <c r="BZ35" s="125">
        <v>1</v>
      </c>
      <c r="CA35" s="126">
        <f>IFERROR(BZ35/BX35,"-")</f>
        <v>0.5</v>
      </c>
      <c r="CB35" s="127">
        <v>825000</v>
      </c>
      <c r="CC35" s="128">
        <f>IFERROR(CB35/BX35,"-")</f>
        <v>412500</v>
      </c>
      <c r="CD35" s="129"/>
      <c r="CE35" s="129"/>
      <c r="CF35" s="129">
        <v>1</v>
      </c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5</v>
      </c>
      <c r="CQ35" s="138">
        <v>743000</v>
      </c>
      <c r="CR35" s="138">
        <v>825000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1.55</v>
      </c>
      <c r="B36" s="184" t="s">
        <v>135</v>
      </c>
      <c r="C36" s="184" t="s">
        <v>58</v>
      </c>
      <c r="D36" s="184"/>
      <c r="E36" s="184" t="s">
        <v>91</v>
      </c>
      <c r="F36" s="184" t="s">
        <v>92</v>
      </c>
      <c r="G36" s="184" t="s">
        <v>61</v>
      </c>
      <c r="H36" s="87" t="s">
        <v>66</v>
      </c>
      <c r="I36" s="87" t="s">
        <v>136</v>
      </c>
      <c r="J36" s="87" t="s">
        <v>137</v>
      </c>
      <c r="K36" s="176">
        <v>400000</v>
      </c>
      <c r="L36" s="79">
        <v>14</v>
      </c>
      <c r="M36" s="79">
        <v>0</v>
      </c>
      <c r="N36" s="79">
        <v>102</v>
      </c>
      <c r="O36" s="88">
        <v>6</v>
      </c>
      <c r="P36" s="89">
        <v>0</v>
      </c>
      <c r="Q36" s="90">
        <f>O36+P36</f>
        <v>6</v>
      </c>
      <c r="R36" s="80">
        <f>IFERROR(Q36/N36,"-")</f>
        <v>0.058823529411765</v>
      </c>
      <c r="S36" s="79">
        <v>0</v>
      </c>
      <c r="T36" s="79">
        <v>4</v>
      </c>
      <c r="U36" s="80">
        <f>IFERROR(T36/(Q36),"-")</f>
        <v>0.66666666666667</v>
      </c>
      <c r="V36" s="81">
        <f>IFERROR(K36/SUM(Q36:Q40),"-")</f>
        <v>8000</v>
      </c>
      <c r="W36" s="82">
        <v>1</v>
      </c>
      <c r="X36" s="80">
        <f>IF(Q36=0,"-",W36/Q36)</f>
        <v>0.16666666666667</v>
      </c>
      <c r="Y36" s="181">
        <v>3000</v>
      </c>
      <c r="Z36" s="182">
        <f>IFERROR(Y36/Q36,"-")</f>
        <v>500</v>
      </c>
      <c r="AA36" s="182">
        <f>IFERROR(Y36/W36,"-")</f>
        <v>3000</v>
      </c>
      <c r="AB36" s="176">
        <f>SUM(Y36:Y40)-SUM(K36:K40)</f>
        <v>220000</v>
      </c>
      <c r="AC36" s="83">
        <f>SUM(Y36:Y40)/SUM(K36:K40)</f>
        <v>1.55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>
        <v>1</v>
      </c>
      <c r="AO36" s="98">
        <f>IF(Q36=0,"",IF(AN36=0,"",(AN36/Q36)))</f>
        <v>0.16666666666667</v>
      </c>
      <c r="AP36" s="97"/>
      <c r="AQ36" s="99">
        <f>IFERROR(AP36/AN36,"-")</f>
        <v>0</v>
      </c>
      <c r="AR36" s="100"/>
      <c r="AS36" s="101">
        <f>IFERROR(AR36/AN36,"-")</f>
        <v>0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0.33333333333333</v>
      </c>
      <c r="BH36" s="109">
        <v>1</v>
      </c>
      <c r="BI36" s="111">
        <f>IFERROR(BH36/BF36,"-")</f>
        <v>0.5</v>
      </c>
      <c r="BJ36" s="112">
        <v>3000</v>
      </c>
      <c r="BK36" s="113">
        <f>IFERROR(BJ36/BF36,"-")</f>
        <v>1500</v>
      </c>
      <c r="BL36" s="114">
        <v>1</v>
      </c>
      <c r="BM36" s="114"/>
      <c r="BN36" s="114"/>
      <c r="BO36" s="116">
        <v>3</v>
      </c>
      <c r="BP36" s="117">
        <f>IF(Q36=0,"",IF(BO36=0,"",(BO36/Q36)))</f>
        <v>0.5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3000</v>
      </c>
      <c r="CR36" s="138">
        <v>3000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138</v>
      </c>
      <c r="C37" s="184" t="s">
        <v>58</v>
      </c>
      <c r="D37" s="184"/>
      <c r="E37" s="184" t="s">
        <v>91</v>
      </c>
      <c r="F37" s="184" t="s">
        <v>96</v>
      </c>
      <c r="G37" s="184" t="s">
        <v>61</v>
      </c>
      <c r="H37" s="87"/>
      <c r="I37" s="87" t="s">
        <v>136</v>
      </c>
      <c r="J37" s="87"/>
      <c r="K37" s="176"/>
      <c r="L37" s="79">
        <v>14</v>
      </c>
      <c r="M37" s="79">
        <v>0</v>
      </c>
      <c r="N37" s="79">
        <v>71</v>
      </c>
      <c r="O37" s="88">
        <v>4</v>
      </c>
      <c r="P37" s="89">
        <v>0</v>
      </c>
      <c r="Q37" s="90">
        <f>O37+P37</f>
        <v>4</v>
      </c>
      <c r="R37" s="80">
        <f>IFERROR(Q37/N37,"-")</f>
        <v>0.056338028169014</v>
      </c>
      <c r="S37" s="79">
        <v>1</v>
      </c>
      <c r="T37" s="79">
        <v>3</v>
      </c>
      <c r="U37" s="80">
        <f>IFERROR(T37/(Q37),"-")</f>
        <v>0.75</v>
      </c>
      <c r="V37" s="81"/>
      <c r="W37" s="82">
        <v>1</v>
      </c>
      <c r="X37" s="80">
        <f>IF(Q37=0,"-",W37/Q37)</f>
        <v>0.25</v>
      </c>
      <c r="Y37" s="181">
        <v>40000</v>
      </c>
      <c r="Z37" s="182">
        <f>IFERROR(Y37/Q37,"-")</f>
        <v>10000</v>
      </c>
      <c r="AA37" s="182">
        <f>IFERROR(Y37/W37,"-")</f>
        <v>40000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0.25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1</v>
      </c>
      <c r="BP37" s="117">
        <f>IF(Q37=0,"",IF(BO37=0,"",(BO37/Q37)))</f>
        <v>0.25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2</v>
      </c>
      <c r="BY37" s="124">
        <f>IF(Q37=0,"",IF(BX37=0,"",(BX37/Q37)))</f>
        <v>0.5</v>
      </c>
      <c r="BZ37" s="125">
        <v>1</v>
      </c>
      <c r="CA37" s="126">
        <f>IFERROR(BZ37/BX37,"-")</f>
        <v>0.5</v>
      </c>
      <c r="CB37" s="127">
        <v>40000</v>
      </c>
      <c r="CC37" s="128">
        <f>IFERROR(CB37/BX37,"-")</f>
        <v>20000</v>
      </c>
      <c r="CD37" s="129"/>
      <c r="CE37" s="129"/>
      <c r="CF37" s="129">
        <v>1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40000</v>
      </c>
      <c r="CR37" s="138">
        <v>40000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139</v>
      </c>
      <c r="C38" s="184" t="s">
        <v>58</v>
      </c>
      <c r="D38" s="184"/>
      <c r="E38" s="184" t="s">
        <v>91</v>
      </c>
      <c r="F38" s="184" t="s">
        <v>99</v>
      </c>
      <c r="G38" s="184" t="s">
        <v>61</v>
      </c>
      <c r="H38" s="87"/>
      <c r="I38" s="87" t="s">
        <v>136</v>
      </c>
      <c r="J38" s="87"/>
      <c r="K38" s="176"/>
      <c r="L38" s="79">
        <v>23</v>
      </c>
      <c r="M38" s="79">
        <v>0</v>
      </c>
      <c r="N38" s="79">
        <v>128</v>
      </c>
      <c r="O38" s="88">
        <v>8</v>
      </c>
      <c r="P38" s="89">
        <v>0</v>
      </c>
      <c r="Q38" s="90">
        <f>O38+P38</f>
        <v>8</v>
      </c>
      <c r="R38" s="80">
        <f>IFERROR(Q38/N38,"-")</f>
        <v>0.0625</v>
      </c>
      <c r="S38" s="79">
        <v>1</v>
      </c>
      <c r="T38" s="79">
        <v>4</v>
      </c>
      <c r="U38" s="80">
        <f>IFERROR(T38/(Q38),"-")</f>
        <v>0.5</v>
      </c>
      <c r="V38" s="81"/>
      <c r="W38" s="82">
        <v>2</v>
      </c>
      <c r="X38" s="80">
        <f>IF(Q38=0,"-",W38/Q38)</f>
        <v>0.25</v>
      </c>
      <c r="Y38" s="181">
        <v>55000</v>
      </c>
      <c r="Z38" s="182">
        <f>IFERROR(Y38/Q38,"-")</f>
        <v>6875</v>
      </c>
      <c r="AA38" s="182">
        <f>IFERROR(Y38/W38,"-")</f>
        <v>27500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>
        <v>1</v>
      </c>
      <c r="AO38" s="98">
        <f>IF(Q38=0,"",IF(AN38=0,"",(AN38/Q38)))</f>
        <v>0.125</v>
      </c>
      <c r="AP38" s="97"/>
      <c r="AQ38" s="99">
        <f>IFERROR(AP38/AN38,"-")</f>
        <v>0</v>
      </c>
      <c r="AR38" s="100"/>
      <c r="AS38" s="101">
        <f>IFERROR(AR38/AN38,"-")</f>
        <v>0</v>
      </c>
      <c r="AT38" s="102"/>
      <c r="AU38" s="102"/>
      <c r="AV38" s="102"/>
      <c r="AW38" s="103">
        <v>1</v>
      </c>
      <c r="AX38" s="104">
        <f>IF(Q38=0,"",IF(AW38=0,"",(AW38/Q38)))</f>
        <v>0.125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3</v>
      </c>
      <c r="BP38" s="117">
        <f>IF(Q38=0,"",IF(BO38=0,"",(BO38/Q38)))</f>
        <v>0.375</v>
      </c>
      <c r="BQ38" s="118">
        <v>1</v>
      </c>
      <c r="BR38" s="119">
        <f>IFERROR(BQ38/BO38,"-")</f>
        <v>0.33333333333333</v>
      </c>
      <c r="BS38" s="120">
        <v>15000</v>
      </c>
      <c r="BT38" s="121">
        <f>IFERROR(BS38/BO38,"-")</f>
        <v>5000</v>
      </c>
      <c r="BU38" s="122"/>
      <c r="BV38" s="122">
        <v>1</v>
      </c>
      <c r="BW38" s="122"/>
      <c r="BX38" s="123">
        <v>3</v>
      </c>
      <c r="BY38" s="124">
        <f>IF(Q38=0,"",IF(BX38=0,"",(BX38/Q38)))</f>
        <v>0.375</v>
      </c>
      <c r="BZ38" s="125">
        <v>1</v>
      </c>
      <c r="CA38" s="126">
        <f>IFERROR(BZ38/BX38,"-")</f>
        <v>0.33333333333333</v>
      </c>
      <c r="CB38" s="127">
        <v>40000</v>
      </c>
      <c r="CC38" s="128">
        <f>IFERROR(CB38/BX38,"-")</f>
        <v>13333.333333333</v>
      </c>
      <c r="CD38" s="129"/>
      <c r="CE38" s="129"/>
      <c r="CF38" s="129">
        <v>1</v>
      </c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2</v>
      </c>
      <c r="CQ38" s="138">
        <v>55000</v>
      </c>
      <c r="CR38" s="138">
        <v>40000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140</v>
      </c>
      <c r="C39" s="184" t="s">
        <v>58</v>
      </c>
      <c r="D39" s="184"/>
      <c r="E39" s="184" t="s">
        <v>91</v>
      </c>
      <c r="F39" s="184" t="s">
        <v>102</v>
      </c>
      <c r="G39" s="184" t="s">
        <v>61</v>
      </c>
      <c r="H39" s="87"/>
      <c r="I39" s="87" t="s">
        <v>136</v>
      </c>
      <c r="J39" s="87"/>
      <c r="K39" s="176"/>
      <c r="L39" s="79">
        <v>16</v>
      </c>
      <c r="M39" s="79">
        <v>0</v>
      </c>
      <c r="N39" s="79">
        <v>101</v>
      </c>
      <c r="O39" s="88">
        <v>4</v>
      </c>
      <c r="P39" s="89">
        <v>0</v>
      </c>
      <c r="Q39" s="90">
        <f>O39+P39</f>
        <v>4</v>
      </c>
      <c r="R39" s="80">
        <f>IFERROR(Q39/N39,"-")</f>
        <v>0.03960396039604</v>
      </c>
      <c r="S39" s="79">
        <v>0</v>
      </c>
      <c r="T39" s="79">
        <v>2</v>
      </c>
      <c r="U39" s="80">
        <f>IFERROR(T39/(Q39),"-")</f>
        <v>0.5</v>
      </c>
      <c r="V39" s="81"/>
      <c r="W39" s="82">
        <v>1</v>
      </c>
      <c r="X39" s="80">
        <f>IF(Q39=0,"-",W39/Q39)</f>
        <v>0.25</v>
      </c>
      <c r="Y39" s="181">
        <v>13000</v>
      </c>
      <c r="Z39" s="182">
        <f>IFERROR(Y39/Q39,"-")</f>
        <v>3250</v>
      </c>
      <c r="AA39" s="182">
        <f>IFERROR(Y39/W39,"-")</f>
        <v>13000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3</v>
      </c>
      <c r="BP39" s="117">
        <f>IF(Q39=0,"",IF(BO39=0,"",(BO39/Q39)))</f>
        <v>0.75</v>
      </c>
      <c r="BQ39" s="118">
        <v>1</v>
      </c>
      <c r="BR39" s="119">
        <f>IFERROR(BQ39/BO39,"-")</f>
        <v>0.33333333333333</v>
      </c>
      <c r="BS39" s="120">
        <v>13000</v>
      </c>
      <c r="BT39" s="121">
        <f>IFERROR(BS39/BO39,"-")</f>
        <v>4333.3333333333</v>
      </c>
      <c r="BU39" s="122"/>
      <c r="BV39" s="122"/>
      <c r="BW39" s="122">
        <v>1</v>
      </c>
      <c r="BX39" s="123">
        <v>1</v>
      </c>
      <c r="BY39" s="124">
        <f>IF(Q39=0,"",IF(BX39=0,"",(BX39/Q39)))</f>
        <v>0.25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13000</v>
      </c>
      <c r="CR39" s="138">
        <v>13000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141</v>
      </c>
      <c r="C40" s="184" t="s">
        <v>58</v>
      </c>
      <c r="D40" s="184"/>
      <c r="E40" s="184" t="s">
        <v>72</v>
      </c>
      <c r="F40" s="184" t="s">
        <v>72</v>
      </c>
      <c r="G40" s="184" t="s">
        <v>73</v>
      </c>
      <c r="H40" s="87"/>
      <c r="I40" s="87"/>
      <c r="J40" s="87"/>
      <c r="K40" s="176"/>
      <c r="L40" s="79">
        <v>478</v>
      </c>
      <c r="M40" s="79">
        <v>169</v>
      </c>
      <c r="N40" s="79">
        <v>81</v>
      </c>
      <c r="O40" s="88">
        <v>27</v>
      </c>
      <c r="P40" s="89">
        <v>1</v>
      </c>
      <c r="Q40" s="90">
        <f>O40+P40</f>
        <v>28</v>
      </c>
      <c r="R40" s="80">
        <f>IFERROR(Q40/N40,"-")</f>
        <v>0.34567901234568</v>
      </c>
      <c r="S40" s="79">
        <v>6</v>
      </c>
      <c r="T40" s="79">
        <v>6</v>
      </c>
      <c r="U40" s="80">
        <f>IFERROR(T40/(Q40),"-")</f>
        <v>0.21428571428571</v>
      </c>
      <c r="V40" s="81"/>
      <c r="W40" s="82">
        <v>9</v>
      </c>
      <c r="X40" s="80">
        <f>IF(Q40=0,"-",W40/Q40)</f>
        <v>0.32142857142857</v>
      </c>
      <c r="Y40" s="181">
        <v>509000</v>
      </c>
      <c r="Z40" s="182">
        <f>IFERROR(Y40/Q40,"-")</f>
        <v>18178.571428571</v>
      </c>
      <c r="AA40" s="182">
        <f>IFERROR(Y40/W40,"-")</f>
        <v>56555.555555556</v>
      </c>
      <c r="AB40" s="176"/>
      <c r="AC40" s="83"/>
      <c r="AD40" s="77"/>
      <c r="AE40" s="91">
        <v>3</v>
      </c>
      <c r="AF40" s="92">
        <f>IF(Q40=0,"",IF(AE40=0,"",(AE40/Q40)))</f>
        <v>0.10714285714286</v>
      </c>
      <c r="AG40" s="91">
        <v>1</v>
      </c>
      <c r="AH40" s="93">
        <f>IFERROR(AG40/AE40,"-")</f>
        <v>0.33333333333333</v>
      </c>
      <c r="AI40" s="94">
        <v>18000</v>
      </c>
      <c r="AJ40" s="95">
        <f>IFERROR(AI40/AE40,"-")</f>
        <v>6000</v>
      </c>
      <c r="AK40" s="96"/>
      <c r="AL40" s="96"/>
      <c r="AM40" s="96">
        <v>1</v>
      </c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>
        <v>3</v>
      </c>
      <c r="AX40" s="104">
        <f>IF(Q40=0,"",IF(AW40=0,"",(AW40/Q40)))</f>
        <v>0.10714285714286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>
        <v>6</v>
      </c>
      <c r="BG40" s="110">
        <f>IF(Q40=0,"",IF(BF40=0,"",(BF40/Q40)))</f>
        <v>0.21428571428571</v>
      </c>
      <c r="BH40" s="109">
        <v>1</v>
      </c>
      <c r="BI40" s="111">
        <f>IFERROR(BH40/BF40,"-")</f>
        <v>0.16666666666667</v>
      </c>
      <c r="BJ40" s="112">
        <v>63000</v>
      </c>
      <c r="BK40" s="113">
        <f>IFERROR(BJ40/BF40,"-")</f>
        <v>10500</v>
      </c>
      <c r="BL40" s="114"/>
      <c r="BM40" s="114"/>
      <c r="BN40" s="114">
        <v>1</v>
      </c>
      <c r="BO40" s="116">
        <v>12</v>
      </c>
      <c r="BP40" s="117">
        <f>IF(Q40=0,"",IF(BO40=0,"",(BO40/Q40)))</f>
        <v>0.42857142857143</v>
      </c>
      <c r="BQ40" s="118">
        <v>5</v>
      </c>
      <c r="BR40" s="119">
        <f>IFERROR(BQ40/BO40,"-")</f>
        <v>0.41666666666667</v>
      </c>
      <c r="BS40" s="120">
        <v>402000</v>
      </c>
      <c r="BT40" s="121">
        <f>IFERROR(BS40/BO40,"-")</f>
        <v>33500</v>
      </c>
      <c r="BU40" s="122"/>
      <c r="BV40" s="122">
        <v>1</v>
      </c>
      <c r="BW40" s="122">
        <v>4</v>
      </c>
      <c r="BX40" s="123">
        <v>2</v>
      </c>
      <c r="BY40" s="124">
        <f>IF(Q40=0,"",IF(BX40=0,"",(BX40/Q40)))</f>
        <v>0.071428571428571</v>
      </c>
      <c r="BZ40" s="125">
        <v>1</v>
      </c>
      <c r="CA40" s="126">
        <f>IFERROR(BZ40/BX40,"-")</f>
        <v>0.5</v>
      </c>
      <c r="CB40" s="127">
        <v>16000</v>
      </c>
      <c r="CC40" s="128">
        <f>IFERROR(CB40/BX40,"-")</f>
        <v>8000</v>
      </c>
      <c r="CD40" s="129"/>
      <c r="CE40" s="129">
        <v>1</v>
      </c>
      <c r="CF40" s="129"/>
      <c r="CG40" s="130">
        <v>2</v>
      </c>
      <c r="CH40" s="131">
        <f>IF(Q40=0,"",IF(CG40=0,"",(CG40/Q40)))</f>
        <v>0.071428571428571</v>
      </c>
      <c r="CI40" s="132">
        <v>1</v>
      </c>
      <c r="CJ40" s="133">
        <f>IFERROR(CI40/CG40,"-")</f>
        <v>0.5</v>
      </c>
      <c r="CK40" s="134">
        <v>10000</v>
      </c>
      <c r="CL40" s="135">
        <f>IFERROR(CK40/CG40,"-")</f>
        <v>5000</v>
      </c>
      <c r="CM40" s="136">
        <v>1</v>
      </c>
      <c r="CN40" s="136"/>
      <c r="CO40" s="136"/>
      <c r="CP40" s="137">
        <v>9</v>
      </c>
      <c r="CQ40" s="138">
        <v>509000</v>
      </c>
      <c r="CR40" s="138">
        <v>312000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>
        <f>AC41</f>
        <v>0.648</v>
      </c>
      <c r="B41" s="184" t="s">
        <v>142</v>
      </c>
      <c r="C41" s="184" t="s">
        <v>58</v>
      </c>
      <c r="D41" s="184"/>
      <c r="E41" s="184" t="s">
        <v>91</v>
      </c>
      <c r="F41" s="184" t="s">
        <v>92</v>
      </c>
      <c r="G41" s="184" t="s">
        <v>61</v>
      </c>
      <c r="H41" s="87" t="s">
        <v>143</v>
      </c>
      <c r="I41" s="87" t="s">
        <v>144</v>
      </c>
      <c r="J41" s="87" t="s">
        <v>145</v>
      </c>
      <c r="K41" s="176">
        <v>500000</v>
      </c>
      <c r="L41" s="79">
        <v>4</v>
      </c>
      <c r="M41" s="79">
        <v>0</v>
      </c>
      <c r="N41" s="79">
        <v>24</v>
      </c>
      <c r="O41" s="88">
        <v>2</v>
      </c>
      <c r="P41" s="89">
        <v>0</v>
      </c>
      <c r="Q41" s="90">
        <f>O41+P41</f>
        <v>2</v>
      </c>
      <c r="R41" s="80">
        <f>IFERROR(Q41/N41,"-")</f>
        <v>0.083333333333333</v>
      </c>
      <c r="S41" s="79">
        <v>0</v>
      </c>
      <c r="T41" s="79">
        <v>1</v>
      </c>
      <c r="U41" s="80">
        <f>IFERROR(T41/(Q41),"-")</f>
        <v>0.5</v>
      </c>
      <c r="V41" s="81">
        <f>IFERROR(K41/SUM(Q41:Q44),"-")</f>
        <v>15625</v>
      </c>
      <c r="W41" s="82">
        <v>1</v>
      </c>
      <c r="X41" s="80">
        <f>IF(Q41=0,"-",W41/Q41)</f>
        <v>0.5</v>
      </c>
      <c r="Y41" s="181">
        <v>25000</v>
      </c>
      <c r="Z41" s="182">
        <f>IFERROR(Y41/Q41,"-")</f>
        <v>12500</v>
      </c>
      <c r="AA41" s="182">
        <f>IFERROR(Y41/W41,"-")</f>
        <v>25000</v>
      </c>
      <c r="AB41" s="176">
        <f>SUM(Y41:Y44)-SUM(K41:K44)</f>
        <v>-176000</v>
      </c>
      <c r="AC41" s="83">
        <f>SUM(Y41:Y44)/SUM(K41:K44)</f>
        <v>0.648</v>
      </c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1</v>
      </c>
      <c r="BP41" s="117">
        <f>IF(Q41=0,"",IF(BO41=0,"",(BO41/Q41)))</f>
        <v>0.5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1</v>
      </c>
      <c r="BY41" s="124">
        <f>IF(Q41=0,"",IF(BX41=0,"",(BX41/Q41)))</f>
        <v>0.5</v>
      </c>
      <c r="BZ41" s="125">
        <v>1</v>
      </c>
      <c r="CA41" s="126">
        <f>IFERROR(BZ41/BX41,"-")</f>
        <v>1</v>
      </c>
      <c r="CB41" s="127">
        <v>25000</v>
      </c>
      <c r="CC41" s="128">
        <f>IFERROR(CB41/BX41,"-")</f>
        <v>25000</v>
      </c>
      <c r="CD41" s="129"/>
      <c r="CE41" s="129"/>
      <c r="CF41" s="129">
        <v>1</v>
      </c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25000</v>
      </c>
      <c r="CR41" s="138">
        <v>25000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146</v>
      </c>
      <c r="C42" s="184" t="s">
        <v>58</v>
      </c>
      <c r="D42" s="184"/>
      <c r="E42" s="184" t="s">
        <v>91</v>
      </c>
      <c r="F42" s="184" t="s">
        <v>96</v>
      </c>
      <c r="G42" s="184" t="s">
        <v>61</v>
      </c>
      <c r="H42" s="87"/>
      <c r="I42" s="87" t="s">
        <v>144</v>
      </c>
      <c r="J42" s="87" t="s">
        <v>147</v>
      </c>
      <c r="K42" s="176"/>
      <c r="L42" s="79">
        <v>11</v>
      </c>
      <c r="M42" s="79">
        <v>0</v>
      </c>
      <c r="N42" s="79">
        <v>64</v>
      </c>
      <c r="O42" s="88">
        <v>4</v>
      </c>
      <c r="P42" s="89">
        <v>0</v>
      </c>
      <c r="Q42" s="90">
        <f>O42+P42</f>
        <v>4</v>
      </c>
      <c r="R42" s="80">
        <f>IFERROR(Q42/N42,"-")</f>
        <v>0.0625</v>
      </c>
      <c r="S42" s="79">
        <v>1</v>
      </c>
      <c r="T42" s="79">
        <v>2</v>
      </c>
      <c r="U42" s="80">
        <f>IFERROR(T42/(Q42),"-")</f>
        <v>0.5</v>
      </c>
      <c r="V42" s="81"/>
      <c r="W42" s="82">
        <v>1</v>
      </c>
      <c r="X42" s="80">
        <f>IF(Q42=0,"-",W42/Q42)</f>
        <v>0.25</v>
      </c>
      <c r="Y42" s="181">
        <v>20000</v>
      </c>
      <c r="Z42" s="182">
        <f>IFERROR(Y42/Q42,"-")</f>
        <v>5000</v>
      </c>
      <c r="AA42" s="182">
        <f>IFERROR(Y42/W42,"-")</f>
        <v>20000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3</v>
      </c>
      <c r="BG42" s="110">
        <f>IF(Q42=0,"",IF(BF42=0,"",(BF42/Q42)))</f>
        <v>0.75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1</v>
      </c>
      <c r="BP42" s="117">
        <f>IF(Q42=0,"",IF(BO42=0,"",(BO42/Q42)))</f>
        <v>0.25</v>
      </c>
      <c r="BQ42" s="118">
        <v>1</v>
      </c>
      <c r="BR42" s="119">
        <f>IFERROR(BQ42/BO42,"-")</f>
        <v>1</v>
      </c>
      <c r="BS42" s="120">
        <v>20000</v>
      </c>
      <c r="BT42" s="121">
        <f>IFERROR(BS42/BO42,"-")</f>
        <v>20000</v>
      </c>
      <c r="BU42" s="122"/>
      <c r="BV42" s="122"/>
      <c r="BW42" s="122">
        <v>1</v>
      </c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20000</v>
      </c>
      <c r="CR42" s="138">
        <v>20000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148</v>
      </c>
      <c r="C43" s="184" t="s">
        <v>58</v>
      </c>
      <c r="D43" s="184"/>
      <c r="E43" s="184" t="s">
        <v>91</v>
      </c>
      <c r="F43" s="184" t="s">
        <v>99</v>
      </c>
      <c r="G43" s="184" t="s">
        <v>61</v>
      </c>
      <c r="H43" s="87"/>
      <c r="I43" s="87" t="s">
        <v>144</v>
      </c>
      <c r="J43" s="87" t="s">
        <v>149</v>
      </c>
      <c r="K43" s="176"/>
      <c r="L43" s="79">
        <v>29</v>
      </c>
      <c r="M43" s="79">
        <v>0</v>
      </c>
      <c r="N43" s="79">
        <v>83</v>
      </c>
      <c r="O43" s="88">
        <v>11</v>
      </c>
      <c r="P43" s="89">
        <v>0</v>
      </c>
      <c r="Q43" s="90">
        <f>O43+P43</f>
        <v>11</v>
      </c>
      <c r="R43" s="80">
        <f>IFERROR(Q43/N43,"-")</f>
        <v>0.13253012048193</v>
      </c>
      <c r="S43" s="79">
        <v>3</v>
      </c>
      <c r="T43" s="79">
        <v>5</v>
      </c>
      <c r="U43" s="80">
        <f>IFERROR(T43/(Q43),"-")</f>
        <v>0.45454545454545</v>
      </c>
      <c r="V43" s="81"/>
      <c r="W43" s="82">
        <v>4</v>
      </c>
      <c r="X43" s="80">
        <f>IF(Q43=0,"-",W43/Q43)</f>
        <v>0.36363636363636</v>
      </c>
      <c r="Y43" s="181">
        <v>144000</v>
      </c>
      <c r="Z43" s="182">
        <f>IFERROR(Y43/Q43,"-")</f>
        <v>13090.909090909</v>
      </c>
      <c r="AA43" s="182">
        <f>IFERROR(Y43/W43,"-")</f>
        <v>36000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>
        <v>1</v>
      </c>
      <c r="AO43" s="98">
        <f>IF(Q43=0,"",IF(AN43=0,"",(AN43/Q43)))</f>
        <v>0.090909090909091</v>
      </c>
      <c r="AP43" s="97"/>
      <c r="AQ43" s="99">
        <f>IFERROR(AP43/AN43,"-")</f>
        <v>0</v>
      </c>
      <c r="AR43" s="100"/>
      <c r="AS43" s="101">
        <f>IFERROR(AR43/AN43,"-")</f>
        <v>0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3</v>
      </c>
      <c r="BG43" s="110">
        <f>IF(Q43=0,"",IF(BF43=0,"",(BF43/Q43)))</f>
        <v>0.27272727272727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6</v>
      </c>
      <c r="BP43" s="117">
        <f>IF(Q43=0,"",IF(BO43=0,"",(BO43/Q43)))</f>
        <v>0.54545454545455</v>
      </c>
      <c r="BQ43" s="118">
        <v>3</v>
      </c>
      <c r="BR43" s="119">
        <f>IFERROR(BQ43/BO43,"-")</f>
        <v>0.5</v>
      </c>
      <c r="BS43" s="120">
        <v>135000</v>
      </c>
      <c r="BT43" s="121">
        <f>IFERROR(BS43/BO43,"-")</f>
        <v>22500</v>
      </c>
      <c r="BU43" s="122"/>
      <c r="BV43" s="122">
        <v>1</v>
      </c>
      <c r="BW43" s="122">
        <v>2</v>
      </c>
      <c r="BX43" s="123">
        <v>1</v>
      </c>
      <c r="BY43" s="124">
        <f>IF(Q43=0,"",IF(BX43=0,"",(BX43/Q43)))</f>
        <v>0.090909090909091</v>
      </c>
      <c r="BZ43" s="125">
        <v>1</v>
      </c>
      <c r="CA43" s="126">
        <f>IFERROR(BZ43/BX43,"-")</f>
        <v>1</v>
      </c>
      <c r="CB43" s="127">
        <v>24000</v>
      </c>
      <c r="CC43" s="128">
        <f>IFERROR(CB43/BX43,"-")</f>
        <v>24000</v>
      </c>
      <c r="CD43" s="129"/>
      <c r="CE43" s="129"/>
      <c r="CF43" s="129">
        <v>1</v>
      </c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4</v>
      </c>
      <c r="CQ43" s="138">
        <v>144000</v>
      </c>
      <c r="CR43" s="138">
        <v>106000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/>
      <c r="B44" s="184" t="s">
        <v>150</v>
      </c>
      <c r="C44" s="184" t="s">
        <v>58</v>
      </c>
      <c r="D44" s="184"/>
      <c r="E44" s="184" t="s">
        <v>72</v>
      </c>
      <c r="F44" s="184" t="s">
        <v>72</v>
      </c>
      <c r="G44" s="184" t="s">
        <v>73</v>
      </c>
      <c r="H44" s="87"/>
      <c r="I44" s="87"/>
      <c r="J44" s="87"/>
      <c r="K44" s="176"/>
      <c r="L44" s="79">
        <v>87</v>
      </c>
      <c r="M44" s="79">
        <v>66</v>
      </c>
      <c r="N44" s="79">
        <v>20</v>
      </c>
      <c r="O44" s="88">
        <v>15</v>
      </c>
      <c r="P44" s="89">
        <v>0</v>
      </c>
      <c r="Q44" s="90">
        <f>O44+P44</f>
        <v>15</v>
      </c>
      <c r="R44" s="80">
        <f>IFERROR(Q44/N44,"-")</f>
        <v>0.75</v>
      </c>
      <c r="S44" s="79">
        <v>4</v>
      </c>
      <c r="T44" s="79">
        <v>2</v>
      </c>
      <c r="U44" s="80">
        <f>IFERROR(T44/(Q44),"-")</f>
        <v>0.13333333333333</v>
      </c>
      <c r="V44" s="81"/>
      <c r="W44" s="82">
        <v>4</v>
      </c>
      <c r="X44" s="80">
        <f>IF(Q44=0,"-",W44/Q44)</f>
        <v>0.26666666666667</v>
      </c>
      <c r="Y44" s="181">
        <v>135000</v>
      </c>
      <c r="Z44" s="182">
        <f>IFERROR(Y44/Q44,"-")</f>
        <v>9000</v>
      </c>
      <c r="AA44" s="182">
        <f>IFERROR(Y44/W44,"-")</f>
        <v>33750</v>
      </c>
      <c r="AB44" s="176"/>
      <c r="AC44" s="83"/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4</v>
      </c>
      <c r="BG44" s="110">
        <f>IF(Q44=0,"",IF(BF44=0,"",(BF44/Q44)))</f>
        <v>0.26666666666667</v>
      </c>
      <c r="BH44" s="109">
        <v>1</v>
      </c>
      <c r="BI44" s="111">
        <f>IFERROR(BH44/BF44,"-")</f>
        <v>0.25</v>
      </c>
      <c r="BJ44" s="112">
        <v>13000</v>
      </c>
      <c r="BK44" s="113">
        <f>IFERROR(BJ44/BF44,"-")</f>
        <v>3250</v>
      </c>
      <c r="BL44" s="114"/>
      <c r="BM44" s="114"/>
      <c r="BN44" s="114">
        <v>1</v>
      </c>
      <c r="BO44" s="116">
        <v>4</v>
      </c>
      <c r="BP44" s="117">
        <f>IF(Q44=0,"",IF(BO44=0,"",(BO44/Q44)))</f>
        <v>0.26666666666667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7</v>
      </c>
      <c r="BY44" s="124">
        <f>IF(Q44=0,"",IF(BX44=0,"",(BX44/Q44)))</f>
        <v>0.46666666666667</v>
      </c>
      <c r="BZ44" s="125">
        <v>3</v>
      </c>
      <c r="CA44" s="126">
        <f>IFERROR(BZ44/BX44,"-")</f>
        <v>0.42857142857143</v>
      </c>
      <c r="CB44" s="127">
        <v>122000</v>
      </c>
      <c r="CC44" s="128">
        <f>IFERROR(CB44/BX44,"-")</f>
        <v>17428.571428571</v>
      </c>
      <c r="CD44" s="129"/>
      <c r="CE44" s="129">
        <v>1</v>
      </c>
      <c r="CF44" s="129">
        <v>2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4</v>
      </c>
      <c r="CQ44" s="138">
        <v>135000</v>
      </c>
      <c r="CR44" s="138">
        <v>73000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>
        <f>AC45</f>
        <v>0.091666666666667</v>
      </c>
      <c r="B45" s="184" t="s">
        <v>151</v>
      </c>
      <c r="C45" s="184" t="s">
        <v>58</v>
      </c>
      <c r="D45" s="184"/>
      <c r="E45" s="184" t="s">
        <v>76</v>
      </c>
      <c r="F45" s="184" t="s">
        <v>87</v>
      </c>
      <c r="G45" s="184" t="s">
        <v>61</v>
      </c>
      <c r="H45" s="87" t="s">
        <v>62</v>
      </c>
      <c r="I45" s="87" t="s">
        <v>82</v>
      </c>
      <c r="J45" s="185" t="s">
        <v>152</v>
      </c>
      <c r="K45" s="176">
        <v>120000</v>
      </c>
      <c r="L45" s="79">
        <v>10</v>
      </c>
      <c r="M45" s="79">
        <v>0</v>
      </c>
      <c r="N45" s="79">
        <v>29</v>
      </c>
      <c r="O45" s="88">
        <v>4</v>
      </c>
      <c r="P45" s="89">
        <v>0</v>
      </c>
      <c r="Q45" s="90">
        <f>O45+P45</f>
        <v>4</v>
      </c>
      <c r="R45" s="80">
        <f>IFERROR(Q45/N45,"-")</f>
        <v>0.13793103448276</v>
      </c>
      <c r="S45" s="79">
        <v>0</v>
      </c>
      <c r="T45" s="79">
        <v>1</v>
      </c>
      <c r="U45" s="80">
        <f>IFERROR(T45/(Q45),"-")</f>
        <v>0.25</v>
      </c>
      <c r="V45" s="81">
        <f>IFERROR(K45/SUM(Q45:Q46),"-")</f>
        <v>15000</v>
      </c>
      <c r="W45" s="82">
        <v>1</v>
      </c>
      <c r="X45" s="80">
        <f>IF(Q45=0,"-",W45/Q45)</f>
        <v>0.25</v>
      </c>
      <c r="Y45" s="181">
        <v>8000</v>
      </c>
      <c r="Z45" s="182">
        <f>IFERROR(Y45/Q45,"-")</f>
        <v>2000</v>
      </c>
      <c r="AA45" s="182">
        <f>IFERROR(Y45/W45,"-")</f>
        <v>8000</v>
      </c>
      <c r="AB45" s="176">
        <f>SUM(Y45:Y46)-SUM(K45:K46)</f>
        <v>-109000</v>
      </c>
      <c r="AC45" s="83">
        <f>SUM(Y45:Y46)/SUM(K45:K46)</f>
        <v>0.091666666666667</v>
      </c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>
        <v>1</v>
      </c>
      <c r="AX45" s="104">
        <f>IF(Q45=0,"",IF(AW45=0,"",(AW45/Q45)))</f>
        <v>0.25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>
        <v>2</v>
      </c>
      <c r="BG45" s="110">
        <f>IF(Q45=0,"",IF(BF45=0,"",(BF45/Q45)))</f>
        <v>0.5</v>
      </c>
      <c r="BH45" s="109">
        <v>1</v>
      </c>
      <c r="BI45" s="111">
        <f>IFERROR(BH45/BF45,"-")</f>
        <v>0.5</v>
      </c>
      <c r="BJ45" s="112">
        <v>8000</v>
      </c>
      <c r="BK45" s="113">
        <f>IFERROR(BJ45/BF45,"-")</f>
        <v>4000</v>
      </c>
      <c r="BL45" s="114"/>
      <c r="BM45" s="114">
        <v>1</v>
      </c>
      <c r="BN45" s="114"/>
      <c r="BO45" s="116">
        <v>1</v>
      </c>
      <c r="BP45" s="117">
        <f>IF(Q45=0,"",IF(BO45=0,"",(BO45/Q45)))</f>
        <v>0.25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8000</v>
      </c>
      <c r="CR45" s="138">
        <v>8000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153</v>
      </c>
      <c r="C46" s="184" t="s">
        <v>58</v>
      </c>
      <c r="D46" s="184"/>
      <c r="E46" s="184" t="s">
        <v>76</v>
      </c>
      <c r="F46" s="184" t="s">
        <v>87</v>
      </c>
      <c r="G46" s="184" t="s">
        <v>73</v>
      </c>
      <c r="H46" s="87"/>
      <c r="I46" s="87"/>
      <c r="J46" s="87"/>
      <c r="K46" s="176"/>
      <c r="L46" s="79">
        <v>39</v>
      </c>
      <c r="M46" s="79">
        <v>25</v>
      </c>
      <c r="N46" s="79">
        <v>7</v>
      </c>
      <c r="O46" s="88">
        <v>4</v>
      </c>
      <c r="P46" s="89">
        <v>0</v>
      </c>
      <c r="Q46" s="90">
        <f>O46+P46</f>
        <v>4</v>
      </c>
      <c r="R46" s="80">
        <f>IFERROR(Q46/N46,"-")</f>
        <v>0.57142857142857</v>
      </c>
      <c r="S46" s="79">
        <v>1</v>
      </c>
      <c r="T46" s="79">
        <v>1</v>
      </c>
      <c r="U46" s="80">
        <f>IFERROR(T46/(Q46),"-")</f>
        <v>0.25</v>
      </c>
      <c r="V46" s="81"/>
      <c r="W46" s="82">
        <v>1</v>
      </c>
      <c r="X46" s="80">
        <f>IF(Q46=0,"-",W46/Q46)</f>
        <v>0.25</v>
      </c>
      <c r="Y46" s="181">
        <v>3000</v>
      </c>
      <c r="Z46" s="182">
        <f>IFERROR(Y46/Q46,"-")</f>
        <v>750</v>
      </c>
      <c r="AA46" s="182">
        <f>IFERROR(Y46/W46,"-")</f>
        <v>3000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4</v>
      </c>
      <c r="BP46" s="117">
        <f>IF(Q46=0,"",IF(BO46=0,"",(BO46/Q46)))</f>
        <v>1</v>
      </c>
      <c r="BQ46" s="118">
        <v>1</v>
      </c>
      <c r="BR46" s="119">
        <f>IFERROR(BQ46/BO46,"-")</f>
        <v>0.25</v>
      </c>
      <c r="BS46" s="120">
        <v>3000</v>
      </c>
      <c r="BT46" s="121">
        <f>IFERROR(BS46/BO46,"-")</f>
        <v>750</v>
      </c>
      <c r="BU46" s="122">
        <v>1</v>
      </c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3000</v>
      </c>
      <c r="CR46" s="138">
        <v>3000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>
        <f>AC47</f>
        <v>1.5916666666667</v>
      </c>
      <c r="B47" s="184" t="s">
        <v>154</v>
      </c>
      <c r="C47" s="184" t="s">
        <v>58</v>
      </c>
      <c r="D47" s="184"/>
      <c r="E47" s="184" t="s">
        <v>132</v>
      </c>
      <c r="F47" s="184" t="s">
        <v>130</v>
      </c>
      <c r="G47" s="184" t="s">
        <v>61</v>
      </c>
      <c r="H47" s="87" t="s">
        <v>62</v>
      </c>
      <c r="I47" s="87" t="s">
        <v>82</v>
      </c>
      <c r="J47" s="87" t="s">
        <v>155</v>
      </c>
      <c r="K47" s="176">
        <v>120000</v>
      </c>
      <c r="L47" s="79">
        <v>13</v>
      </c>
      <c r="M47" s="79">
        <v>0</v>
      </c>
      <c r="N47" s="79">
        <v>43</v>
      </c>
      <c r="O47" s="88">
        <v>5</v>
      </c>
      <c r="P47" s="89">
        <v>0</v>
      </c>
      <c r="Q47" s="90">
        <f>O47+P47</f>
        <v>5</v>
      </c>
      <c r="R47" s="80">
        <f>IFERROR(Q47/N47,"-")</f>
        <v>0.11627906976744</v>
      </c>
      <c r="S47" s="79">
        <v>1</v>
      </c>
      <c r="T47" s="79">
        <v>1</v>
      </c>
      <c r="U47" s="80">
        <f>IFERROR(T47/(Q47),"-")</f>
        <v>0.2</v>
      </c>
      <c r="V47" s="81">
        <f>IFERROR(K47/SUM(Q47:Q48),"-")</f>
        <v>13333.333333333</v>
      </c>
      <c r="W47" s="82">
        <v>1</v>
      </c>
      <c r="X47" s="80">
        <f>IF(Q47=0,"-",W47/Q47)</f>
        <v>0.2</v>
      </c>
      <c r="Y47" s="181">
        <v>11000</v>
      </c>
      <c r="Z47" s="182">
        <f>IFERROR(Y47/Q47,"-")</f>
        <v>2200</v>
      </c>
      <c r="AA47" s="182">
        <f>IFERROR(Y47/W47,"-")</f>
        <v>11000</v>
      </c>
      <c r="AB47" s="176">
        <f>SUM(Y47:Y48)-SUM(K47:K48)</f>
        <v>71000</v>
      </c>
      <c r="AC47" s="83">
        <f>SUM(Y47:Y48)/SUM(K47:K48)</f>
        <v>1.5916666666667</v>
      </c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>
        <v>1</v>
      </c>
      <c r="AX47" s="104">
        <f>IF(Q47=0,"",IF(AW47=0,"",(AW47/Q47)))</f>
        <v>0.2</v>
      </c>
      <c r="AY47" s="103"/>
      <c r="AZ47" s="105">
        <f>IFERROR(AY47/AW47,"-")</f>
        <v>0</v>
      </c>
      <c r="BA47" s="106"/>
      <c r="BB47" s="107">
        <f>IFERROR(BA47/AW47,"-")</f>
        <v>0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2</v>
      </c>
      <c r="BP47" s="117">
        <f>IF(Q47=0,"",IF(BO47=0,"",(BO47/Q47)))</f>
        <v>0.4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1</v>
      </c>
      <c r="BY47" s="124">
        <f>IF(Q47=0,"",IF(BX47=0,"",(BX47/Q47)))</f>
        <v>0.2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>
        <v>1</v>
      </c>
      <c r="CH47" s="131">
        <f>IF(Q47=0,"",IF(CG47=0,"",(CG47/Q47)))</f>
        <v>0.2</v>
      </c>
      <c r="CI47" s="132">
        <v>1</v>
      </c>
      <c r="CJ47" s="133">
        <f>IFERROR(CI47/CG47,"-")</f>
        <v>1</v>
      </c>
      <c r="CK47" s="134">
        <v>11000</v>
      </c>
      <c r="CL47" s="135">
        <f>IFERROR(CK47/CG47,"-")</f>
        <v>11000</v>
      </c>
      <c r="CM47" s="136"/>
      <c r="CN47" s="136"/>
      <c r="CO47" s="136">
        <v>1</v>
      </c>
      <c r="CP47" s="137">
        <v>1</v>
      </c>
      <c r="CQ47" s="138">
        <v>11000</v>
      </c>
      <c r="CR47" s="138">
        <v>11000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156</v>
      </c>
      <c r="C48" s="184" t="s">
        <v>58</v>
      </c>
      <c r="D48" s="184"/>
      <c r="E48" s="184" t="s">
        <v>132</v>
      </c>
      <c r="F48" s="184" t="s">
        <v>130</v>
      </c>
      <c r="G48" s="184" t="s">
        <v>73</v>
      </c>
      <c r="H48" s="87"/>
      <c r="I48" s="87"/>
      <c r="J48" s="87"/>
      <c r="K48" s="176"/>
      <c r="L48" s="79">
        <v>22</v>
      </c>
      <c r="M48" s="79">
        <v>17</v>
      </c>
      <c r="N48" s="79">
        <v>3</v>
      </c>
      <c r="O48" s="88">
        <v>4</v>
      </c>
      <c r="P48" s="89">
        <v>0</v>
      </c>
      <c r="Q48" s="90">
        <f>O48+P48</f>
        <v>4</v>
      </c>
      <c r="R48" s="80">
        <f>IFERROR(Q48/N48,"-")</f>
        <v>1.3333333333333</v>
      </c>
      <c r="S48" s="79">
        <v>1</v>
      </c>
      <c r="T48" s="79">
        <v>0</v>
      </c>
      <c r="U48" s="80">
        <f>IFERROR(T48/(Q48),"-")</f>
        <v>0</v>
      </c>
      <c r="V48" s="81"/>
      <c r="W48" s="82">
        <v>1</v>
      </c>
      <c r="X48" s="80">
        <f>IF(Q48=0,"-",W48/Q48)</f>
        <v>0.25</v>
      </c>
      <c r="Y48" s="181">
        <v>180000</v>
      </c>
      <c r="Z48" s="182">
        <f>IFERROR(Y48/Q48,"-")</f>
        <v>45000</v>
      </c>
      <c r="AA48" s="182">
        <f>IFERROR(Y48/W48,"-")</f>
        <v>180000</v>
      </c>
      <c r="AB48" s="176"/>
      <c r="AC48" s="83"/>
      <c r="AD48" s="77"/>
      <c r="AE48" s="91">
        <v>1</v>
      </c>
      <c r="AF48" s="92">
        <f>IF(Q48=0,"",IF(AE48=0,"",(AE48/Q48)))</f>
        <v>0.25</v>
      </c>
      <c r="AG48" s="91">
        <v>1</v>
      </c>
      <c r="AH48" s="93">
        <f>IFERROR(AG48/AE48,"-")</f>
        <v>1</v>
      </c>
      <c r="AI48" s="94">
        <v>190000</v>
      </c>
      <c r="AJ48" s="95">
        <f>IFERROR(AI48/AE48,"-")</f>
        <v>190000</v>
      </c>
      <c r="AK48" s="96"/>
      <c r="AL48" s="96"/>
      <c r="AM48" s="96">
        <v>1</v>
      </c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0.25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1</v>
      </c>
      <c r="BP48" s="117">
        <f>IF(Q48=0,"",IF(BO48=0,"",(BO48/Q48)))</f>
        <v>0.25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>
        <v>1</v>
      </c>
      <c r="BY48" s="124">
        <f>IF(Q48=0,"",IF(BX48=0,"",(BX48/Q48)))</f>
        <v>0.25</v>
      </c>
      <c r="BZ48" s="125"/>
      <c r="CA48" s="126">
        <f>IFERROR(BZ48/BX48,"-")</f>
        <v>0</v>
      </c>
      <c r="CB48" s="127"/>
      <c r="CC48" s="128">
        <f>IFERROR(CB48/BX48,"-")</f>
        <v>0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180000</v>
      </c>
      <c r="CR48" s="138">
        <v>190000</v>
      </c>
      <c r="CS48" s="138"/>
      <c r="CT48" s="139" t="str">
        <f>IF(AND(CR48=0,CS48=0),"",IF(AND(CR48&lt;=100000,CS48&lt;=100000),"",IF(CR48/CQ48&gt;0.7,"男高",IF(CS48/CQ48&gt;0.7,"女高",""))))</f>
        <v>男高</v>
      </c>
    </row>
    <row r="49" spans="1:99">
      <c r="A49" s="78">
        <f>AC49</f>
        <v>0.87333333333333</v>
      </c>
      <c r="B49" s="184" t="s">
        <v>157</v>
      </c>
      <c r="C49" s="184" t="s">
        <v>58</v>
      </c>
      <c r="D49" s="184"/>
      <c r="E49" s="184" t="s">
        <v>91</v>
      </c>
      <c r="F49" s="184" t="s">
        <v>87</v>
      </c>
      <c r="G49" s="184" t="s">
        <v>61</v>
      </c>
      <c r="H49" s="87" t="s">
        <v>66</v>
      </c>
      <c r="I49" s="87" t="s">
        <v>82</v>
      </c>
      <c r="J49" s="186" t="s">
        <v>158</v>
      </c>
      <c r="K49" s="176">
        <v>150000</v>
      </c>
      <c r="L49" s="79">
        <v>13</v>
      </c>
      <c r="M49" s="79">
        <v>0</v>
      </c>
      <c r="N49" s="79">
        <v>76</v>
      </c>
      <c r="O49" s="88">
        <v>4</v>
      </c>
      <c r="P49" s="89">
        <v>0</v>
      </c>
      <c r="Q49" s="90">
        <f>O49+P49</f>
        <v>4</v>
      </c>
      <c r="R49" s="80">
        <f>IFERROR(Q49/N49,"-")</f>
        <v>0.052631578947368</v>
      </c>
      <c r="S49" s="79">
        <v>0</v>
      </c>
      <c r="T49" s="79">
        <v>2</v>
      </c>
      <c r="U49" s="80">
        <f>IFERROR(T49/(Q49),"-")</f>
        <v>0.5</v>
      </c>
      <c r="V49" s="81">
        <f>IFERROR(K49/SUM(Q49:Q50),"-")</f>
        <v>11538.461538462</v>
      </c>
      <c r="W49" s="82">
        <v>1</v>
      </c>
      <c r="X49" s="80">
        <f>IF(Q49=0,"-",W49/Q49)</f>
        <v>0.25</v>
      </c>
      <c r="Y49" s="181">
        <v>1000</v>
      </c>
      <c r="Z49" s="182">
        <f>IFERROR(Y49/Q49,"-")</f>
        <v>250</v>
      </c>
      <c r="AA49" s="182">
        <f>IFERROR(Y49/W49,"-")</f>
        <v>1000</v>
      </c>
      <c r="AB49" s="176">
        <f>SUM(Y49:Y50)-SUM(K49:K50)</f>
        <v>-19000</v>
      </c>
      <c r="AC49" s="83">
        <f>SUM(Y49:Y50)/SUM(K49:K50)</f>
        <v>0.87333333333333</v>
      </c>
      <c r="AD49" s="77"/>
      <c r="AE49" s="91">
        <v>1</v>
      </c>
      <c r="AF49" s="92">
        <f>IF(Q49=0,"",IF(AE49=0,"",(AE49/Q49)))</f>
        <v>0.25</v>
      </c>
      <c r="AG49" s="91"/>
      <c r="AH49" s="93">
        <f>IFERROR(AG49/AE49,"-")</f>
        <v>0</v>
      </c>
      <c r="AI49" s="94"/>
      <c r="AJ49" s="95">
        <f>IFERROR(AI49/AE49,"-")</f>
        <v>0</v>
      </c>
      <c r="AK49" s="96"/>
      <c r="AL49" s="96"/>
      <c r="AM49" s="96"/>
      <c r="AN49" s="97">
        <v>1</v>
      </c>
      <c r="AO49" s="98">
        <f>IF(Q49=0,"",IF(AN49=0,"",(AN49/Q49)))</f>
        <v>0.25</v>
      </c>
      <c r="AP49" s="97"/>
      <c r="AQ49" s="99">
        <f>IFERROR(AP49/AN49,"-")</f>
        <v>0</v>
      </c>
      <c r="AR49" s="100"/>
      <c r="AS49" s="101">
        <f>IFERROR(AR49/AN49,"-")</f>
        <v>0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1</v>
      </c>
      <c r="BP49" s="117">
        <f>IF(Q49=0,"",IF(BO49=0,"",(BO49/Q49)))</f>
        <v>0.25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>
        <v>1</v>
      </c>
      <c r="CH49" s="131">
        <f>IF(Q49=0,"",IF(CG49=0,"",(CG49/Q49)))</f>
        <v>0.25</v>
      </c>
      <c r="CI49" s="132">
        <v>1</v>
      </c>
      <c r="CJ49" s="133">
        <f>IFERROR(CI49/CG49,"-")</f>
        <v>1</v>
      </c>
      <c r="CK49" s="134">
        <v>1000</v>
      </c>
      <c r="CL49" s="135">
        <f>IFERROR(CK49/CG49,"-")</f>
        <v>1000</v>
      </c>
      <c r="CM49" s="136">
        <v>1</v>
      </c>
      <c r="CN49" s="136"/>
      <c r="CO49" s="136"/>
      <c r="CP49" s="137">
        <v>1</v>
      </c>
      <c r="CQ49" s="138">
        <v>1000</v>
      </c>
      <c r="CR49" s="138">
        <v>1000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159</v>
      </c>
      <c r="C50" s="184" t="s">
        <v>58</v>
      </c>
      <c r="D50" s="184"/>
      <c r="E50" s="184" t="s">
        <v>91</v>
      </c>
      <c r="F50" s="184" t="s">
        <v>87</v>
      </c>
      <c r="G50" s="184" t="s">
        <v>73</v>
      </c>
      <c r="H50" s="87"/>
      <c r="I50" s="87"/>
      <c r="J50" s="87"/>
      <c r="K50" s="176"/>
      <c r="L50" s="79">
        <v>47</v>
      </c>
      <c r="M50" s="79">
        <v>25</v>
      </c>
      <c r="N50" s="79">
        <v>10</v>
      </c>
      <c r="O50" s="88">
        <v>9</v>
      </c>
      <c r="P50" s="89">
        <v>0</v>
      </c>
      <c r="Q50" s="90">
        <f>O50+P50</f>
        <v>9</v>
      </c>
      <c r="R50" s="80">
        <f>IFERROR(Q50/N50,"-")</f>
        <v>0.9</v>
      </c>
      <c r="S50" s="79">
        <v>1</v>
      </c>
      <c r="T50" s="79">
        <v>2</v>
      </c>
      <c r="U50" s="80">
        <f>IFERROR(T50/(Q50),"-")</f>
        <v>0.22222222222222</v>
      </c>
      <c r="V50" s="81"/>
      <c r="W50" s="82">
        <v>2</v>
      </c>
      <c r="X50" s="80">
        <f>IF(Q50=0,"-",W50/Q50)</f>
        <v>0.22222222222222</v>
      </c>
      <c r="Y50" s="181">
        <v>130000</v>
      </c>
      <c r="Z50" s="182">
        <f>IFERROR(Y50/Q50,"-")</f>
        <v>14444.444444444</v>
      </c>
      <c r="AA50" s="182">
        <f>IFERROR(Y50/W50,"-")</f>
        <v>65000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>
        <v>1</v>
      </c>
      <c r="AO50" s="98">
        <f>IF(Q50=0,"",IF(AN50=0,"",(AN50/Q50)))</f>
        <v>0.11111111111111</v>
      </c>
      <c r="AP50" s="97"/>
      <c r="AQ50" s="99">
        <f>IFERROR(AP50/AN50,"-")</f>
        <v>0</v>
      </c>
      <c r="AR50" s="100"/>
      <c r="AS50" s="101">
        <f>IFERROR(AR50/AN50,"-")</f>
        <v>0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4</v>
      </c>
      <c r="BG50" s="110">
        <f>IF(Q50=0,"",IF(BF50=0,"",(BF50/Q50)))</f>
        <v>0.44444444444444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1</v>
      </c>
      <c r="BP50" s="117">
        <f>IF(Q50=0,"",IF(BO50=0,"",(BO50/Q50)))</f>
        <v>0.11111111111111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2</v>
      </c>
      <c r="BY50" s="124">
        <f>IF(Q50=0,"",IF(BX50=0,"",(BX50/Q50)))</f>
        <v>0.22222222222222</v>
      </c>
      <c r="BZ50" s="125">
        <v>1</v>
      </c>
      <c r="CA50" s="126">
        <f>IFERROR(BZ50/BX50,"-")</f>
        <v>0.5</v>
      </c>
      <c r="CB50" s="127">
        <v>10000</v>
      </c>
      <c r="CC50" s="128">
        <f>IFERROR(CB50/BX50,"-")</f>
        <v>5000</v>
      </c>
      <c r="CD50" s="129">
        <v>1</v>
      </c>
      <c r="CE50" s="129"/>
      <c r="CF50" s="129"/>
      <c r="CG50" s="130">
        <v>1</v>
      </c>
      <c r="CH50" s="131">
        <f>IF(Q50=0,"",IF(CG50=0,"",(CG50/Q50)))</f>
        <v>0.11111111111111</v>
      </c>
      <c r="CI50" s="132">
        <v>1</v>
      </c>
      <c r="CJ50" s="133">
        <f>IFERROR(CI50/CG50,"-")</f>
        <v>1</v>
      </c>
      <c r="CK50" s="134">
        <v>199000</v>
      </c>
      <c r="CL50" s="135">
        <f>IFERROR(CK50/CG50,"-")</f>
        <v>199000</v>
      </c>
      <c r="CM50" s="136"/>
      <c r="CN50" s="136"/>
      <c r="CO50" s="136">
        <v>1</v>
      </c>
      <c r="CP50" s="137">
        <v>2</v>
      </c>
      <c r="CQ50" s="138">
        <v>130000</v>
      </c>
      <c r="CR50" s="138">
        <v>199000</v>
      </c>
      <c r="CS50" s="138"/>
      <c r="CT50" s="139" t="str">
        <f>IF(AND(CR50=0,CS50=0),"",IF(AND(CR50&lt;=100000,CS50&lt;=100000),"",IF(CR50/CQ50&gt;0.7,"男高",IF(CS50/CQ50&gt;0.7,"女高",""))))</f>
        <v>男高</v>
      </c>
    </row>
    <row r="51" spans="1:99">
      <c r="A51" s="78">
        <f>AC51</f>
        <v>4.5066666666667</v>
      </c>
      <c r="B51" s="184" t="s">
        <v>160</v>
      </c>
      <c r="C51" s="184" t="s">
        <v>58</v>
      </c>
      <c r="D51" s="184"/>
      <c r="E51" s="184" t="s">
        <v>132</v>
      </c>
      <c r="F51" s="184" t="s">
        <v>130</v>
      </c>
      <c r="G51" s="184" t="s">
        <v>61</v>
      </c>
      <c r="H51" s="87" t="s">
        <v>66</v>
      </c>
      <c r="I51" s="87" t="s">
        <v>82</v>
      </c>
      <c r="J51" s="186" t="s">
        <v>83</v>
      </c>
      <c r="K51" s="176">
        <v>150000</v>
      </c>
      <c r="L51" s="79">
        <v>3</v>
      </c>
      <c r="M51" s="79">
        <v>0</v>
      </c>
      <c r="N51" s="79">
        <v>54</v>
      </c>
      <c r="O51" s="88">
        <v>2</v>
      </c>
      <c r="P51" s="89">
        <v>0</v>
      </c>
      <c r="Q51" s="90">
        <f>O51+P51</f>
        <v>2</v>
      </c>
      <c r="R51" s="80">
        <f>IFERROR(Q51/N51,"-")</f>
        <v>0.037037037037037</v>
      </c>
      <c r="S51" s="79">
        <v>0</v>
      </c>
      <c r="T51" s="79">
        <v>2</v>
      </c>
      <c r="U51" s="80">
        <f>IFERROR(T51/(Q51),"-")</f>
        <v>1</v>
      </c>
      <c r="V51" s="81">
        <f>IFERROR(K51/SUM(Q51:Q52),"-")</f>
        <v>18750</v>
      </c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>
        <f>SUM(Y51:Y52)-SUM(K51:K52)</f>
        <v>526000</v>
      </c>
      <c r="AC51" s="83">
        <f>SUM(Y51:Y52)/SUM(K51:K52)</f>
        <v>4.5066666666667</v>
      </c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2</v>
      </c>
      <c r="BP51" s="117">
        <f>IF(Q51=0,"",IF(BO51=0,"",(BO51/Q51)))</f>
        <v>1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161</v>
      </c>
      <c r="C52" s="184" t="s">
        <v>58</v>
      </c>
      <c r="D52" s="184"/>
      <c r="E52" s="184" t="s">
        <v>132</v>
      </c>
      <c r="F52" s="184" t="s">
        <v>130</v>
      </c>
      <c r="G52" s="184" t="s">
        <v>73</v>
      </c>
      <c r="H52" s="87"/>
      <c r="I52" s="87"/>
      <c r="J52" s="87"/>
      <c r="K52" s="176"/>
      <c r="L52" s="79">
        <v>70</v>
      </c>
      <c r="M52" s="79">
        <v>37</v>
      </c>
      <c r="N52" s="79">
        <v>22</v>
      </c>
      <c r="O52" s="88">
        <v>6</v>
      </c>
      <c r="P52" s="89">
        <v>0</v>
      </c>
      <c r="Q52" s="90">
        <f>O52+P52</f>
        <v>6</v>
      </c>
      <c r="R52" s="80">
        <f>IFERROR(Q52/N52,"-")</f>
        <v>0.27272727272727</v>
      </c>
      <c r="S52" s="79">
        <v>4</v>
      </c>
      <c r="T52" s="79">
        <v>1</v>
      </c>
      <c r="U52" s="80">
        <f>IFERROR(T52/(Q52),"-")</f>
        <v>0.16666666666667</v>
      </c>
      <c r="V52" s="81"/>
      <c r="W52" s="82">
        <v>5</v>
      </c>
      <c r="X52" s="80">
        <f>IF(Q52=0,"-",W52/Q52)</f>
        <v>0.83333333333333</v>
      </c>
      <c r="Y52" s="181">
        <v>676000</v>
      </c>
      <c r="Z52" s="182">
        <f>IFERROR(Y52/Q52,"-")</f>
        <v>112666.66666667</v>
      </c>
      <c r="AA52" s="182">
        <f>IFERROR(Y52/W52,"-")</f>
        <v>135200</v>
      </c>
      <c r="AB52" s="176"/>
      <c r="AC52" s="83"/>
      <c r="AD52" s="77"/>
      <c r="AE52" s="91">
        <v>1</v>
      </c>
      <c r="AF52" s="92">
        <f>IF(Q52=0,"",IF(AE52=0,"",(AE52/Q52)))</f>
        <v>0.16666666666667</v>
      </c>
      <c r="AG52" s="91">
        <v>1</v>
      </c>
      <c r="AH52" s="93">
        <f>IFERROR(AG52/AE52,"-")</f>
        <v>1</v>
      </c>
      <c r="AI52" s="94">
        <v>35000</v>
      </c>
      <c r="AJ52" s="95">
        <f>IFERROR(AI52/AE52,"-")</f>
        <v>35000</v>
      </c>
      <c r="AK52" s="96"/>
      <c r="AL52" s="96"/>
      <c r="AM52" s="96">
        <v>1</v>
      </c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2</v>
      </c>
      <c r="BG52" s="110">
        <f>IF(Q52=0,"",IF(BF52=0,"",(BF52/Q52)))</f>
        <v>0.33333333333333</v>
      </c>
      <c r="BH52" s="109">
        <v>1</v>
      </c>
      <c r="BI52" s="111">
        <f>IFERROR(BH52/BF52,"-")</f>
        <v>0.5</v>
      </c>
      <c r="BJ52" s="112">
        <v>2000</v>
      </c>
      <c r="BK52" s="113">
        <f>IFERROR(BJ52/BF52,"-")</f>
        <v>1000</v>
      </c>
      <c r="BL52" s="114">
        <v>1</v>
      </c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>
        <v>3</v>
      </c>
      <c r="BY52" s="124">
        <f>IF(Q52=0,"",IF(BX52=0,"",(BX52/Q52)))</f>
        <v>0.5</v>
      </c>
      <c r="BZ52" s="125">
        <v>3</v>
      </c>
      <c r="CA52" s="126">
        <f>IFERROR(BZ52/BX52,"-")</f>
        <v>1</v>
      </c>
      <c r="CB52" s="127">
        <v>639000</v>
      </c>
      <c r="CC52" s="128">
        <f>IFERROR(CB52/BX52,"-")</f>
        <v>213000</v>
      </c>
      <c r="CD52" s="129"/>
      <c r="CE52" s="129"/>
      <c r="CF52" s="129">
        <v>3</v>
      </c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5</v>
      </c>
      <c r="CQ52" s="138">
        <v>676000</v>
      </c>
      <c r="CR52" s="138">
        <v>489000</v>
      </c>
      <c r="CS52" s="138"/>
      <c r="CT52" s="139" t="str">
        <f>IF(AND(CR52=0,CS52=0),"",IF(AND(CR52&lt;=100000,CS52&lt;=100000),"",IF(CR52/CQ52&gt;0.7,"男高",IF(CS52/CQ52&gt;0.7,"女高",""))))</f>
        <v>男高</v>
      </c>
    </row>
    <row r="53" spans="1:99">
      <c r="A53" s="78">
        <f>AC53</f>
        <v>12.938461538462</v>
      </c>
      <c r="B53" s="184" t="s">
        <v>162</v>
      </c>
      <c r="C53" s="184" t="s">
        <v>58</v>
      </c>
      <c r="D53" s="184"/>
      <c r="E53" s="184" t="s">
        <v>132</v>
      </c>
      <c r="F53" s="184" t="s">
        <v>130</v>
      </c>
      <c r="G53" s="184" t="s">
        <v>61</v>
      </c>
      <c r="H53" s="87" t="s">
        <v>81</v>
      </c>
      <c r="I53" s="87" t="s">
        <v>82</v>
      </c>
      <c r="J53" s="185" t="s">
        <v>163</v>
      </c>
      <c r="K53" s="176">
        <v>130000</v>
      </c>
      <c r="L53" s="79">
        <v>7</v>
      </c>
      <c r="M53" s="79">
        <v>0</v>
      </c>
      <c r="N53" s="79">
        <v>20</v>
      </c>
      <c r="O53" s="88">
        <v>2</v>
      </c>
      <c r="P53" s="89">
        <v>0</v>
      </c>
      <c r="Q53" s="90">
        <f>O53+P53</f>
        <v>2</v>
      </c>
      <c r="R53" s="80">
        <f>IFERROR(Q53/N53,"-")</f>
        <v>0.1</v>
      </c>
      <c r="S53" s="79">
        <v>1</v>
      </c>
      <c r="T53" s="79">
        <v>0</v>
      </c>
      <c r="U53" s="80">
        <f>IFERROR(T53/(Q53),"-")</f>
        <v>0</v>
      </c>
      <c r="V53" s="81">
        <f>IFERROR(K53/SUM(Q53:Q54),"-")</f>
        <v>21666.666666667</v>
      </c>
      <c r="W53" s="82">
        <v>1</v>
      </c>
      <c r="X53" s="80">
        <f>IF(Q53=0,"-",W53/Q53)</f>
        <v>0.5</v>
      </c>
      <c r="Y53" s="181">
        <v>29000</v>
      </c>
      <c r="Z53" s="182">
        <f>IFERROR(Y53/Q53,"-")</f>
        <v>14500</v>
      </c>
      <c r="AA53" s="182">
        <f>IFERROR(Y53/W53,"-")</f>
        <v>29000</v>
      </c>
      <c r="AB53" s="176">
        <f>SUM(Y53:Y54)-SUM(K53:K54)</f>
        <v>1552000</v>
      </c>
      <c r="AC53" s="83">
        <f>SUM(Y53:Y54)/SUM(K53:K54)</f>
        <v>12.938461538462</v>
      </c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2</v>
      </c>
      <c r="BG53" s="110">
        <f>IF(Q53=0,"",IF(BF53=0,"",(BF53/Q53)))</f>
        <v>1</v>
      </c>
      <c r="BH53" s="109">
        <v>1</v>
      </c>
      <c r="BI53" s="111">
        <f>IFERROR(BH53/BF53,"-")</f>
        <v>0.5</v>
      </c>
      <c r="BJ53" s="112">
        <v>29000</v>
      </c>
      <c r="BK53" s="113">
        <f>IFERROR(BJ53/BF53,"-")</f>
        <v>14500</v>
      </c>
      <c r="BL53" s="114"/>
      <c r="BM53" s="114"/>
      <c r="BN53" s="114">
        <v>1</v>
      </c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29000</v>
      </c>
      <c r="CR53" s="138">
        <v>29000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164</v>
      </c>
      <c r="C54" s="184" t="s">
        <v>58</v>
      </c>
      <c r="D54" s="184"/>
      <c r="E54" s="184" t="s">
        <v>132</v>
      </c>
      <c r="F54" s="184" t="s">
        <v>130</v>
      </c>
      <c r="G54" s="184" t="s">
        <v>73</v>
      </c>
      <c r="H54" s="87"/>
      <c r="I54" s="87"/>
      <c r="J54" s="87"/>
      <c r="K54" s="176"/>
      <c r="L54" s="79">
        <v>11</v>
      </c>
      <c r="M54" s="79">
        <v>9</v>
      </c>
      <c r="N54" s="79">
        <v>0</v>
      </c>
      <c r="O54" s="88">
        <v>4</v>
      </c>
      <c r="P54" s="89">
        <v>0</v>
      </c>
      <c r="Q54" s="90">
        <f>O54+P54</f>
        <v>4</v>
      </c>
      <c r="R54" s="80" t="str">
        <f>IFERROR(Q54/N54,"-")</f>
        <v>-</v>
      </c>
      <c r="S54" s="79">
        <v>0</v>
      </c>
      <c r="T54" s="79">
        <v>1</v>
      </c>
      <c r="U54" s="80">
        <f>IFERROR(T54/(Q54),"-")</f>
        <v>0.25</v>
      </c>
      <c r="V54" s="81"/>
      <c r="W54" s="82">
        <v>1</v>
      </c>
      <c r="X54" s="80">
        <f>IF(Q54=0,"-",W54/Q54)</f>
        <v>0.25</v>
      </c>
      <c r="Y54" s="181">
        <v>1653000</v>
      </c>
      <c r="Z54" s="182">
        <f>IFERROR(Y54/Q54,"-")</f>
        <v>413250</v>
      </c>
      <c r="AA54" s="182">
        <f>IFERROR(Y54/W54,"-")</f>
        <v>1653000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0.25</v>
      </c>
      <c r="BQ54" s="118">
        <v>1</v>
      </c>
      <c r="BR54" s="119">
        <f>IFERROR(BQ54/BO54,"-")</f>
        <v>1</v>
      </c>
      <c r="BS54" s="120">
        <v>1653000</v>
      </c>
      <c r="BT54" s="121">
        <f>IFERROR(BS54/BO54,"-")</f>
        <v>1653000</v>
      </c>
      <c r="BU54" s="122"/>
      <c r="BV54" s="122"/>
      <c r="BW54" s="122">
        <v>1</v>
      </c>
      <c r="BX54" s="123">
        <v>3</v>
      </c>
      <c r="BY54" s="124">
        <f>IF(Q54=0,"",IF(BX54=0,"",(BX54/Q54)))</f>
        <v>0.75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1</v>
      </c>
      <c r="CQ54" s="138">
        <v>1653000</v>
      </c>
      <c r="CR54" s="138">
        <v>1653000</v>
      </c>
      <c r="CS54" s="138"/>
      <c r="CT54" s="139" t="str">
        <f>IF(AND(CR54=0,CS54=0),"",IF(AND(CR54&lt;=100000,CS54&lt;=100000),"",IF(CR54/CQ54&gt;0.7,"男高",IF(CS54/CQ54&gt;0.7,"女高",""))))</f>
        <v>男高</v>
      </c>
    </row>
    <row r="55" spans="1:99">
      <c r="A55" s="78">
        <f>AC55</f>
        <v>5.2538461538462</v>
      </c>
      <c r="B55" s="184" t="s">
        <v>165</v>
      </c>
      <c r="C55" s="184" t="s">
        <v>58</v>
      </c>
      <c r="D55" s="184"/>
      <c r="E55" s="184" t="s">
        <v>91</v>
      </c>
      <c r="F55" s="184" t="s">
        <v>87</v>
      </c>
      <c r="G55" s="184" t="s">
        <v>61</v>
      </c>
      <c r="H55" s="87" t="s">
        <v>77</v>
      </c>
      <c r="I55" s="87" t="s">
        <v>82</v>
      </c>
      <c r="J55" s="185" t="s">
        <v>64</v>
      </c>
      <c r="K55" s="176">
        <v>130000</v>
      </c>
      <c r="L55" s="79">
        <v>24</v>
      </c>
      <c r="M55" s="79">
        <v>0</v>
      </c>
      <c r="N55" s="79">
        <v>109</v>
      </c>
      <c r="O55" s="88">
        <v>9</v>
      </c>
      <c r="P55" s="89">
        <v>0</v>
      </c>
      <c r="Q55" s="90">
        <f>O55+P55</f>
        <v>9</v>
      </c>
      <c r="R55" s="80">
        <f>IFERROR(Q55/N55,"-")</f>
        <v>0.08256880733945</v>
      </c>
      <c r="S55" s="79">
        <v>0</v>
      </c>
      <c r="T55" s="79">
        <v>3</v>
      </c>
      <c r="U55" s="80">
        <f>IFERROR(T55/(Q55),"-")</f>
        <v>0.33333333333333</v>
      </c>
      <c r="V55" s="81">
        <f>IFERROR(K55/SUM(Q55:Q56),"-")</f>
        <v>7222.2222222222</v>
      </c>
      <c r="W55" s="82">
        <v>2</v>
      </c>
      <c r="X55" s="80">
        <f>IF(Q55=0,"-",W55/Q55)</f>
        <v>0.22222222222222</v>
      </c>
      <c r="Y55" s="181">
        <v>484000</v>
      </c>
      <c r="Z55" s="182">
        <f>IFERROR(Y55/Q55,"-")</f>
        <v>53777.777777778</v>
      </c>
      <c r="AA55" s="182">
        <f>IFERROR(Y55/W55,"-")</f>
        <v>242000</v>
      </c>
      <c r="AB55" s="176">
        <f>SUM(Y55:Y56)-SUM(K55:K56)</f>
        <v>553000</v>
      </c>
      <c r="AC55" s="83">
        <f>SUM(Y55:Y56)/SUM(K55:K56)</f>
        <v>5.2538461538462</v>
      </c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3</v>
      </c>
      <c r="BG55" s="110">
        <f>IF(Q55=0,"",IF(BF55=0,"",(BF55/Q55)))</f>
        <v>0.33333333333333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3</v>
      </c>
      <c r="BP55" s="117">
        <f>IF(Q55=0,"",IF(BO55=0,"",(BO55/Q55)))</f>
        <v>0.33333333333333</v>
      </c>
      <c r="BQ55" s="118">
        <v>1</v>
      </c>
      <c r="BR55" s="119">
        <f>IFERROR(BQ55/BO55,"-")</f>
        <v>0.33333333333333</v>
      </c>
      <c r="BS55" s="120">
        <v>3000</v>
      </c>
      <c r="BT55" s="121">
        <f>IFERROR(BS55/BO55,"-")</f>
        <v>1000</v>
      </c>
      <c r="BU55" s="122">
        <v>1</v>
      </c>
      <c r="BV55" s="122"/>
      <c r="BW55" s="122"/>
      <c r="BX55" s="123">
        <v>2</v>
      </c>
      <c r="BY55" s="124">
        <f>IF(Q55=0,"",IF(BX55=0,"",(BX55/Q55)))</f>
        <v>0.22222222222222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>
        <v>1</v>
      </c>
      <c r="CH55" s="131">
        <f>IF(Q55=0,"",IF(CG55=0,"",(CG55/Q55)))</f>
        <v>0.11111111111111</v>
      </c>
      <c r="CI55" s="132">
        <v>1</v>
      </c>
      <c r="CJ55" s="133">
        <f>IFERROR(CI55/CG55,"-")</f>
        <v>1</v>
      </c>
      <c r="CK55" s="134">
        <v>506000</v>
      </c>
      <c r="CL55" s="135">
        <f>IFERROR(CK55/CG55,"-")</f>
        <v>506000</v>
      </c>
      <c r="CM55" s="136"/>
      <c r="CN55" s="136"/>
      <c r="CO55" s="136">
        <v>1</v>
      </c>
      <c r="CP55" s="137">
        <v>2</v>
      </c>
      <c r="CQ55" s="138">
        <v>484000</v>
      </c>
      <c r="CR55" s="138">
        <v>506000</v>
      </c>
      <c r="CS55" s="138"/>
      <c r="CT55" s="139" t="str">
        <f>IF(AND(CR55=0,CS55=0),"",IF(AND(CR55&lt;=100000,CS55&lt;=100000),"",IF(CR55/CQ55&gt;0.7,"男高",IF(CS55/CQ55&gt;0.7,"女高",""))))</f>
        <v>男高</v>
      </c>
    </row>
    <row r="56" spans="1:99">
      <c r="A56" s="78"/>
      <c r="B56" s="184" t="s">
        <v>166</v>
      </c>
      <c r="C56" s="184" t="s">
        <v>58</v>
      </c>
      <c r="D56" s="184"/>
      <c r="E56" s="184" t="s">
        <v>91</v>
      </c>
      <c r="F56" s="184" t="s">
        <v>87</v>
      </c>
      <c r="G56" s="184" t="s">
        <v>73</v>
      </c>
      <c r="H56" s="87"/>
      <c r="I56" s="87"/>
      <c r="J56" s="87"/>
      <c r="K56" s="176"/>
      <c r="L56" s="79">
        <v>60</v>
      </c>
      <c r="M56" s="79">
        <v>46</v>
      </c>
      <c r="N56" s="79">
        <v>11</v>
      </c>
      <c r="O56" s="88">
        <v>9</v>
      </c>
      <c r="P56" s="89">
        <v>0</v>
      </c>
      <c r="Q56" s="90">
        <f>O56+P56</f>
        <v>9</v>
      </c>
      <c r="R56" s="80">
        <f>IFERROR(Q56/N56,"-")</f>
        <v>0.81818181818182</v>
      </c>
      <c r="S56" s="79">
        <v>0</v>
      </c>
      <c r="T56" s="79">
        <v>4</v>
      </c>
      <c r="U56" s="80">
        <f>IFERROR(T56/(Q56),"-")</f>
        <v>0.44444444444444</v>
      </c>
      <c r="V56" s="81"/>
      <c r="W56" s="82">
        <v>3</v>
      </c>
      <c r="X56" s="80">
        <f>IF(Q56=0,"-",W56/Q56)</f>
        <v>0.33333333333333</v>
      </c>
      <c r="Y56" s="181">
        <v>199000</v>
      </c>
      <c r="Z56" s="182">
        <f>IFERROR(Y56/Q56,"-")</f>
        <v>22111.111111111</v>
      </c>
      <c r="AA56" s="182">
        <f>IFERROR(Y56/W56,"-")</f>
        <v>66333.333333333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0.11111111111111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4</v>
      </c>
      <c r="BP56" s="117">
        <f>IF(Q56=0,"",IF(BO56=0,"",(BO56/Q56)))</f>
        <v>0.44444444444444</v>
      </c>
      <c r="BQ56" s="118">
        <v>1</v>
      </c>
      <c r="BR56" s="119">
        <f>IFERROR(BQ56/BO56,"-")</f>
        <v>0.25</v>
      </c>
      <c r="BS56" s="120">
        <v>1000</v>
      </c>
      <c r="BT56" s="121">
        <f>IFERROR(BS56/BO56,"-")</f>
        <v>250</v>
      </c>
      <c r="BU56" s="122">
        <v>1</v>
      </c>
      <c r="BV56" s="122"/>
      <c r="BW56" s="122"/>
      <c r="BX56" s="123">
        <v>4</v>
      </c>
      <c r="BY56" s="124">
        <f>IF(Q56=0,"",IF(BX56=0,"",(BX56/Q56)))</f>
        <v>0.44444444444444</v>
      </c>
      <c r="BZ56" s="125">
        <v>2</v>
      </c>
      <c r="CA56" s="126">
        <f>IFERROR(BZ56/BX56,"-")</f>
        <v>0.5</v>
      </c>
      <c r="CB56" s="127">
        <v>198000</v>
      </c>
      <c r="CC56" s="128">
        <f>IFERROR(CB56/BX56,"-")</f>
        <v>49500</v>
      </c>
      <c r="CD56" s="129"/>
      <c r="CE56" s="129"/>
      <c r="CF56" s="129">
        <v>2</v>
      </c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3</v>
      </c>
      <c r="CQ56" s="138">
        <v>199000</v>
      </c>
      <c r="CR56" s="138">
        <v>176000</v>
      </c>
      <c r="CS56" s="138"/>
      <c r="CT56" s="139" t="str">
        <f>IF(AND(CR56=0,CS56=0),"",IF(AND(CR56&lt;=100000,CS56&lt;=100000),"",IF(CR56/CQ56&gt;0.7,"男高",IF(CS56/CQ56&gt;0.7,"女高",""))))</f>
        <v>男高</v>
      </c>
    </row>
    <row r="57" spans="1:99">
      <c r="A57" s="78">
        <f>AC57</f>
        <v>0.21538461538462</v>
      </c>
      <c r="B57" s="184" t="s">
        <v>167</v>
      </c>
      <c r="C57" s="184" t="s">
        <v>58</v>
      </c>
      <c r="D57" s="184"/>
      <c r="E57" s="184" t="s">
        <v>132</v>
      </c>
      <c r="F57" s="184" t="s">
        <v>130</v>
      </c>
      <c r="G57" s="184" t="s">
        <v>61</v>
      </c>
      <c r="H57" s="87" t="s">
        <v>77</v>
      </c>
      <c r="I57" s="87" t="s">
        <v>82</v>
      </c>
      <c r="J57" s="186" t="s">
        <v>168</v>
      </c>
      <c r="K57" s="176">
        <v>130000</v>
      </c>
      <c r="L57" s="79">
        <v>4</v>
      </c>
      <c r="M57" s="79">
        <v>0</v>
      </c>
      <c r="N57" s="79">
        <v>21</v>
      </c>
      <c r="O57" s="88">
        <v>2</v>
      </c>
      <c r="P57" s="89">
        <v>0</v>
      </c>
      <c r="Q57" s="90">
        <f>O57+P57</f>
        <v>2</v>
      </c>
      <c r="R57" s="80">
        <f>IFERROR(Q57/N57,"-")</f>
        <v>0.095238095238095</v>
      </c>
      <c r="S57" s="79">
        <v>1</v>
      </c>
      <c r="T57" s="79">
        <v>1</v>
      </c>
      <c r="U57" s="80">
        <f>IFERROR(T57/(Q57),"-")</f>
        <v>0.5</v>
      </c>
      <c r="V57" s="81">
        <f>IFERROR(K57/SUM(Q57:Q58),"-")</f>
        <v>26000</v>
      </c>
      <c r="W57" s="82">
        <v>1</v>
      </c>
      <c r="X57" s="80">
        <f>IF(Q57=0,"-",W57/Q57)</f>
        <v>0.5</v>
      </c>
      <c r="Y57" s="181">
        <v>20000</v>
      </c>
      <c r="Z57" s="182">
        <f>IFERROR(Y57/Q57,"-")</f>
        <v>10000</v>
      </c>
      <c r="AA57" s="182">
        <f>IFERROR(Y57/W57,"-")</f>
        <v>20000</v>
      </c>
      <c r="AB57" s="176">
        <f>SUM(Y57:Y58)-SUM(K57:K58)</f>
        <v>-102000</v>
      </c>
      <c r="AC57" s="83">
        <f>SUM(Y57:Y58)/SUM(K57:K58)</f>
        <v>0.21538461538462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2</v>
      </c>
      <c r="BP57" s="117">
        <f>IF(Q57=0,"",IF(BO57=0,"",(BO57/Q57)))</f>
        <v>1</v>
      </c>
      <c r="BQ57" s="118">
        <v>1</v>
      </c>
      <c r="BR57" s="119">
        <f>IFERROR(BQ57/BO57,"-")</f>
        <v>0.5</v>
      </c>
      <c r="BS57" s="120">
        <v>20000</v>
      </c>
      <c r="BT57" s="121">
        <f>IFERROR(BS57/BO57,"-")</f>
        <v>10000</v>
      </c>
      <c r="BU57" s="122"/>
      <c r="BV57" s="122">
        <v>1</v>
      </c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1</v>
      </c>
      <c r="CQ57" s="138">
        <v>20000</v>
      </c>
      <c r="CR57" s="138">
        <v>20000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169</v>
      </c>
      <c r="C58" s="184" t="s">
        <v>58</v>
      </c>
      <c r="D58" s="184"/>
      <c r="E58" s="184" t="s">
        <v>132</v>
      </c>
      <c r="F58" s="184" t="s">
        <v>130</v>
      </c>
      <c r="G58" s="184" t="s">
        <v>73</v>
      </c>
      <c r="H58" s="87"/>
      <c r="I58" s="87"/>
      <c r="J58" s="87"/>
      <c r="K58" s="176"/>
      <c r="L58" s="79">
        <v>19</v>
      </c>
      <c r="M58" s="79">
        <v>14</v>
      </c>
      <c r="N58" s="79">
        <v>0</v>
      </c>
      <c r="O58" s="88">
        <v>3</v>
      </c>
      <c r="P58" s="89">
        <v>0</v>
      </c>
      <c r="Q58" s="90">
        <f>O58+P58</f>
        <v>3</v>
      </c>
      <c r="R58" s="80" t="str">
        <f>IFERROR(Q58/N58,"-")</f>
        <v>-</v>
      </c>
      <c r="S58" s="79">
        <v>0</v>
      </c>
      <c r="T58" s="79">
        <v>0</v>
      </c>
      <c r="U58" s="80">
        <f>IFERROR(T58/(Q58),"-")</f>
        <v>0</v>
      </c>
      <c r="V58" s="81"/>
      <c r="W58" s="82">
        <v>1</v>
      </c>
      <c r="X58" s="80">
        <f>IF(Q58=0,"-",W58/Q58)</f>
        <v>0.33333333333333</v>
      </c>
      <c r="Y58" s="181">
        <v>8000</v>
      </c>
      <c r="Z58" s="182">
        <f>IFERROR(Y58/Q58,"-")</f>
        <v>2666.6666666667</v>
      </c>
      <c r="AA58" s="182">
        <f>IFERROR(Y58/W58,"-")</f>
        <v>8000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0.33333333333333</v>
      </c>
      <c r="BH58" s="109">
        <v>1</v>
      </c>
      <c r="BI58" s="111">
        <f>IFERROR(BH58/BF58,"-")</f>
        <v>1</v>
      </c>
      <c r="BJ58" s="112">
        <v>8000</v>
      </c>
      <c r="BK58" s="113">
        <f>IFERROR(BJ58/BF58,"-")</f>
        <v>8000</v>
      </c>
      <c r="BL58" s="114"/>
      <c r="BM58" s="114">
        <v>1</v>
      </c>
      <c r="BN58" s="114"/>
      <c r="BO58" s="116">
        <v>2</v>
      </c>
      <c r="BP58" s="117">
        <f>IF(Q58=0,"",IF(BO58=0,"",(BO58/Q58)))</f>
        <v>0.66666666666667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1</v>
      </c>
      <c r="CQ58" s="138">
        <v>8000</v>
      </c>
      <c r="CR58" s="138">
        <v>8000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>
        <f>AC59</f>
        <v>0.064</v>
      </c>
      <c r="B59" s="184" t="s">
        <v>170</v>
      </c>
      <c r="C59" s="184" t="s">
        <v>58</v>
      </c>
      <c r="D59" s="184"/>
      <c r="E59" s="184" t="s">
        <v>91</v>
      </c>
      <c r="F59" s="184" t="s">
        <v>60</v>
      </c>
      <c r="G59" s="184" t="s">
        <v>61</v>
      </c>
      <c r="H59" s="87" t="s">
        <v>171</v>
      </c>
      <c r="I59" s="87" t="s">
        <v>172</v>
      </c>
      <c r="J59" s="185" t="s">
        <v>173</v>
      </c>
      <c r="K59" s="176">
        <v>250000</v>
      </c>
      <c r="L59" s="79">
        <v>13</v>
      </c>
      <c r="M59" s="79">
        <v>0</v>
      </c>
      <c r="N59" s="79">
        <v>72</v>
      </c>
      <c r="O59" s="88">
        <v>5</v>
      </c>
      <c r="P59" s="89">
        <v>0</v>
      </c>
      <c r="Q59" s="90">
        <f>O59+P59</f>
        <v>5</v>
      </c>
      <c r="R59" s="80">
        <f>IFERROR(Q59/N59,"-")</f>
        <v>0.069444444444444</v>
      </c>
      <c r="S59" s="79">
        <v>0</v>
      </c>
      <c r="T59" s="79">
        <v>3</v>
      </c>
      <c r="U59" s="80">
        <f>IFERROR(T59/(Q59),"-")</f>
        <v>0.6</v>
      </c>
      <c r="V59" s="81">
        <f>IFERROR(K59/SUM(Q59:Q60),"-")</f>
        <v>16666.666666667</v>
      </c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>
        <f>SUM(Y59:Y60)-SUM(K59:K60)</f>
        <v>-234000</v>
      </c>
      <c r="AC59" s="83">
        <f>SUM(Y59:Y60)/SUM(K59:K60)</f>
        <v>0.064</v>
      </c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>
        <v>1</v>
      </c>
      <c r="AX59" s="104">
        <f>IF(Q59=0,"",IF(AW59=0,"",(AW59/Q59)))</f>
        <v>0.2</v>
      </c>
      <c r="AY59" s="103"/>
      <c r="AZ59" s="105">
        <f>IFERROR(AY59/AW59,"-")</f>
        <v>0</v>
      </c>
      <c r="BA59" s="106"/>
      <c r="BB59" s="107">
        <f>IFERROR(BA59/AW59,"-")</f>
        <v>0</v>
      </c>
      <c r="BC59" s="108"/>
      <c r="BD59" s="108"/>
      <c r="BE59" s="108"/>
      <c r="BF59" s="109">
        <v>1</v>
      </c>
      <c r="BG59" s="110">
        <f>IF(Q59=0,"",IF(BF59=0,"",(BF59/Q59)))</f>
        <v>0.2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>
        <v>2</v>
      </c>
      <c r="BP59" s="117">
        <f>IF(Q59=0,"",IF(BO59=0,"",(BO59/Q59)))</f>
        <v>0.4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1</v>
      </c>
      <c r="BY59" s="124">
        <f>IF(Q59=0,"",IF(BX59=0,"",(BX59/Q59)))</f>
        <v>0.2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174</v>
      </c>
      <c r="C60" s="184" t="s">
        <v>58</v>
      </c>
      <c r="D60" s="184"/>
      <c r="E60" s="184" t="s">
        <v>91</v>
      </c>
      <c r="F60" s="184" t="s">
        <v>60</v>
      </c>
      <c r="G60" s="184" t="s">
        <v>73</v>
      </c>
      <c r="H60" s="87"/>
      <c r="I60" s="87"/>
      <c r="J60" s="87"/>
      <c r="K60" s="176"/>
      <c r="L60" s="79">
        <v>73</v>
      </c>
      <c r="M60" s="79">
        <v>35</v>
      </c>
      <c r="N60" s="79">
        <v>22</v>
      </c>
      <c r="O60" s="88">
        <v>10</v>
      </c>
      <c r="P60" s="89">
        <v>0</v>
      </c>
      <c r="Q60" s="90">
        <f>O60+P60</f>
        <v>10</v>
      </c>
      <c r="R60" s="80">
        <f>IFERROR(Q60/N60,"-")</f>
        <v>0.45454545454545</v>
      </c>
      <c r="S60" s="79">
        <v>1</v>
      </c>
      <c r="T60" s="79">
        <v>1</v>
      </c>
      <c r="U60" s="80">
        <f>IFERROR(T60/(Q60),"-")</f>
        <v>0.1</v>
      </c>
      <c r="V60" s="81"/>
      <c r="W60" s="82">
        <v>2</v>
      </c>
      <c r="X60" s="80">
        <f>IF(Q60=0,"-",W60/Q60)</f>
        <v>0.2</v>
      </c>
      <c r="Y60" s="181">
        <v>16000</v>
      </c>
      <c r="Z60" s="182">
        <f>IFERROR(Y60/Q60,"-")</f>
        <v>1600</v>
      </c>
      <c r="AA60" s="182">
        <f>IFERROR(Y60/W60,"-")</f>
        <v>8000</v>
      </c>
      <c r="AB60" s="176"/>
      <c r="AC60" s="83"/>
      <c r="AD60" s="77"/>
      <c r="AE60" s="91">
        <v>1</v>
      </c>
      <c r="AF60" s="92">
        <f>IF(Q60=0,"",IF(AE60=0,"",(AE60/Q60)))</f>
        <v>0.1</v>
      </c>
      <c r="AG60" s="91">
        <v>1</v>
      </c>
      <c r="AH60" s="93">
        <f>IFERROR(AG60/AE60,"-")</f>
        <v>1</v>
      </c>
      <c r="AI60" s="94">
        <v>13000</v>
      </c>
      <c r="AJ60" s="95">
        <f>IFERROR(AI60/AE60,"-")</f>
        <v>13000</v>
      </c>
      <c r="AK60" s="96"/>
      <c r="AL60" s="96">
        <v>1</v>
      </c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>
        <v>1</v>
      </c>
      <c r="AX60" s="104">
        <f>IF(Q60=0,"",IF(AW60=0,"",(AW60/Q60)))</f>
        <v>0.1</v>
      </c>
      <c r="AY60" s="103"/>
      <c r="AZ60" s="105">
        <f>IFERROR(AY60/AW60,"-")</f>
        <v>0</v>
      </c>
      <c r="BA60" s="106"/>
      <c r="BB60" s="107">
        <f>IFERROR(BA60/AW60,"-")</f>
        <v>0</v>
      </c>
      <c r="BC60" s="108"/>
      <c r="BD60" s="108"/>
      <c r="BE60" s="108"/>
      <c r="BF60" s="109">
        <v>1</v>
      </c>
      <c r="BG60" s="110">
        <f>IF(Q60=0,"",IF(BF60=0,"",(BF60/Q60)))</f>
        <v>0.1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>
        <v>3</v>
      </c>
      <c r="BP60" s="117">
        <f>IF(Q60=0,"",IF(BO60=0,"",(BO60/Q60)))</f>
        <v>0.3</v>
      </c>
      <c r="BQ60" s="118">
        <v>1</v>
      </c>
      <c r="BR60" s="119">
        <f>IFERROR(BQ60/BO60,"-")</f>
        <v>0.33333333333333</v>
      </c>
      <c r="BS60" s="120">
        <v>3000</v>
      </c>
      <c r="BT60" s="121">
        <f>IFERROR(BS60/BO60,"-")</f>
        <v>1000</v>
      </c>
      <c r="BU60" s="122">
        <v>1</v>
      </c>
      <c r="BV60" s="122"/>
      <c r="BW60" s="122"/>
      <c r="BX60" s="123">
        <v>4</v>
      </c>
      <c r="BY60" s="124">
        <f>IF(Q60=0,"",IF(BX60=0,"",(BX60/Q60)))</f>
        <v>0.4</v>
      </c>
      <c r="BZ60" s="125"/>
      <c r="CA60" s="126">
        <f>IFERROR(BZ60/BX60,"-")</f>
        <v>0</v>
      </c>
      <c r="CB60" s="127"/>
      <c r="CC60" s="128">
        <f>IFERROR(CB60/BX60,"-")</f>
        <v>0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2</v>
      </c>
      <c r="CQ60" s="138">
        <v>16000</v>
      </c>
      <c r="CR60" s="138">
        <v>13000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0.56</v>
      </c>
      <c r="B61" s="184" t="s">
        <v>175</v>
      </c>
      <c r="C61" s="184" t="s">
        <v>58</v>
      </c>
      <c r="D61" s="184"/>
      <c r="E61" s="184" t="s">
        <v>76</v>
      </c>
      <c r="F61" s="184" t="s">
        <v>87</v>
      </c>
      <c r="G61" s="184" t="s">
        <v>61</v>
      </c>
      <c r="H61" s="87" t="s">
        <v>171</v>
      </c>
      <c r="I61" s="87" t="s">
        <v>82</v>
      </c>
      <c r="J61" s="186" t="s">
        <v>83</v>
      </c>
      <c r="K61" s="176">
        <v>150000</v>
      </c>
      <c r="L61" s="79">
        <v>7</v>
      </c>
      <c r="M61" s="79">
        <v>0</v>
      </c>
      <c r="N61" s="79">
        <v>35</v>
      </c>
      <c r="O61" s="88">
        <v>1</v>
      </c>
      <c r="P61" s="89">
        <v>0</v>
      </c>
      <c r="Q61" s="90">
        <f>O61+P61</f>
        <v>1</v>
      </c>
      <c r="R61" s="80">
        <f>IFERROR(Q61/N61,"-")</f>
        <v>0.028571428571429</v>
      </c>
      <c r="S61" s="79">
        <v>0</v>
      </c>
      <c r="T61" s="79">
        <v>1</v>
      </c>
      <c r="U61" s="80">
        <f>IFERROR(T61/(Q61),"-")</f>
        <v>1</v>
      </c>
      <c r="V61" s="81">
        <f>IFERROR(K61/SUM(Q61:Q62),"-")</f>
        <v>21428.571428571</v>
      </c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>
        <f>SUM(Y61:Y62)-SUM(K61:K62)</f>
        <v>-66000</v>
      </c>
      <c r="AC61" s="83">
        <f>SUM(Y61:Y62)/SUM(K61:K62)</f>
        <v>0.56</v>
      </c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1</v>
      </c>
      <c r="BG61" s="110">
        <f>IF(Q61=0,"",IF(BF61=0,"",(BF61/Q61)))</f>
        <v>1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176</v>
      </c>
      <c r="C62" s="184" t="s">
        <v>58</v>
      </c>
      <c r="D62" s="184"/>
      <c r="E62" s="184" t="s">
        <v>76</v>
      </c>
      <c r="F62" s="184" t="s">
        <v>87</v>
      </c>
      <c r="G62" s="184" t="s">
        <v>73</v>
      </c>
      <c r="H62" s="87"/>
      <c r="I62" s="87"/>
      <c r="J62" s="87"/>
      <c r="K62" s="176"/>
      <c r="L62" s="79">
        <v>47</v>
      </c>
      <c r="M62" s="79">
        <v>31</v>
      </c>
      <c r="N62" s="79">
        <v>7</v>
      </c>
      <c r="O62" s="88">
        <v>6</v>
      </c>
      <c r="P62" s="89">
        <v>0</v>
      </c>
      <c r="Q62" s="90">
        <f>O62+P62</f>
        <v>6</v>
      </c>
      <c r="R62" s="80">
        <f>IFERROR(Q62/N62,"-")</f>
        <v>0.85714285714286</v>
      </c>
      <c r="S62" s="79">
        <v>2</v>
      </c>
      <c r="T62" s="79">
        <v>0</v>
      </c>
      <c r="U62" s="80">
        <f>IFERROR(T62/(Q62),"-")</f>
        <v>0</v>
      </c>
      <c r="V62" s="81"/>
      <c r="W62" s="82">
        <v>3</v>
      </c>
      <c r="X62" s="80">
        <f>IF(Q62=0,"-",W62/Q62)</f>
        <v>0.5</v>
      </c>
      <c r="Y62" s="181">
        <v>84000</v>
      </c>
      <c r="Z62" s="182">
        <f>IFERROR(Y62/Q62,"-")</f>
        <v>14000</v>
      </c>
      <c r="AA62" s="182">
        <f>IFERROR(Y62/W62,"-")</f>
        <v>28000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3</v>
      </c>
      <c r="BG62" s="110">
        <f>IF(Q62=0,"",IF(BF62=0,"",(BF62/Q62)))</f>
        <v>0.5</v>
      </c>
      <c r="BH62" s="109">
        <v>1</v>
      </c>
      <c r="BI62" s="111">
        <f>IFERROR(BH62/BF62,"-")</f>
        <v>0.33333333333333</v>
      </c>
      <c r="BJ62" s="112">
        <v>23000</v>
      </c>
      <c r="BK62" s="113">
        <f>IFERROR(BJ62/BF62,"-")</f>
        <v>7666.6666666667</v>
      </c>
      <c r="BL62" s="114"/>
      <c r="BM62" s="114"/>
      <c r="BN62" s="114">
        <v>1</v>
      </c>
      <c r="BO62" s="116">
        <v>1</v>
      </c>
      <c r="BP62" s="117">
        <f>IF(Q62=0,"",IF(BO62=0,"",(BO62/Q62)))</f>
        <v>0.16666666666667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>
        <v>1</v>
      </c>
      <c r="BY62" s="124">
        <f>IF(Q62=0,"",IF(BX62=0,"",(BX62/Q62)))</f>
        <v>0.16666666666667</v>
      </c>
      <c r="BZ62" s="125">
        <v>1</v>
      </c>
      <c r="CA62" s="126">
        <f>IFERROR(BZ62/BX62,"-")</f>
        <v>1</v>
      </c>
      <c r="CB62" s="127">
        <v>3000</v>
      </c>
      <c r="CC62" s="128">
        <f>IFERROR(CB62/BX62,"-")</f>
        <v>3000</v>
      </c>
      <c r="CD62" s="129">
        <v>1</v>
      </c>
      <c r="CE62" s="129"/>
      <c r="CF62" s="129"/>
      <c r="CG62" s="130">
        <v>1</v>
      </c>
      <c r="CH62" s="131">
        <f>IF(Q62=0,"",IF(CG62=0,"",(CG62/Q62)))</f>
        <v>0.16666666666667</v>
      </c>
      <c r="CI62" s="132">
        <v>1</v>
      </c>
      <c r="CJ62" s="133">
        <f>IFERROR(CI62/CG62,"-")</f>
        <v>1</v>
      </c>
      <c r="CK62" s="134">
        <v>91000</v>
      </c>
      <c r="CL62" s="135">
        <f>IFERROR(CK62/CG62,"-")</f>
        <v>91000</v>
      </c>
      <c r="CM62" s="136"/>
      <c r="CN62" s="136"/>
      <c r="CO62" s="136">
        <v>1</v>
      </c>
      <c r="CP62" s="137">
        <v>3</v>
      </c>
      <c r="CQ62" s="138">
        <v>84000</v>
      </c>
      <c r="CR62" s="138">
        <v>91000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>
        <f>AC63</f>
        <v>0.04</v>
      </c>
      <c r="B63" s="184" t="s">
        <v>177</v>
      </c>
      <c r="C63" s="184" t="s">
        <v>58</v>
      </c>
      <c r="D63" s="184"/>
      <c r="E63" s="184" t="s">
        <v>91</v>
      </c>
      <c r="F63" s="184" t="s">
        <v>60</v>
      </c>
      <c r="G63" s="184" t="s">
        <v>61</v>
      </c>
      <c r="H63" s="87" t="s">
        <v>143</v>
      </c>
      <c r="I63" s="87" t="s">
        <v>82</v>
      </c>
      <c r="J63" s="87" t="s">
        <v>178</v>
      </c>
      <c r="K63" s="176">
        <v>300000</v>
      </c>
      <c r="L63" s="79">
        <v>9</v>
      </c>
      <c r="M63" s="79">
        <v>0</v>
      </c>
      <c r="N63" s="79">
        <v>44</v>
      </c>
      <c r="O63" s="88">
        <v>3</v>
      </c>
      <c r="P63" s="89">
        <v>0</v>
      </c>
      <c r="Q63" s="90">
        <f>O63+P63</f>
        <v>3</v>
      </c>
      <c r="R63" s="80">
        <f>IFERROR(Q63/N63,"-")</f>
        <v>0.068181818181818</v>
      </c>
      <c r="S63" s="79">
        <v>0</v>
      </c>
      <c r="T63" s="79">
        <v>0</v>
      </c>
      <c r="U63" s="80">
        <f>IFERROR(T63/(Q63),"-")</f>
        <v>0</v>
      </c>
      <c r="V63" s="81">
        <f>IFERROR(K63/SUM(Q63:Q64),"-")</f>
        <v>23076.923076923</v>
      </c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>
        <f>SUM(Y63:Y64)-SUM(K63:K64)</f>
        <v>-288000</v>
      </c>
      <c r="AC63" s="83">
        <f>SUM(Y63:Y64)/SUM(K63:K64)</f>
        <v>0.04</v>
      </c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0.33333333333333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2</v>
      </c>
      <c r="BP63" s="117">
        <f>IF(Q63=0,"",IF(BO63=0,"",(BO63/Q63)))</f>
        <v>0.66666666666667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179</v>
      </c>
      <c r="C64" s="184" t="s">
        <v>58</v>
      </c>
      <c r="D64" s="184"/>
      <c r="E64" s="184" t="s">
        <v>91</v>
      </c>
      <c r="F64" s="184" t="s">
        <v>60</v>
      </c>
      <c r="G64" s="184" t="s">
        <v>73</v>
      </c>
      <c r="H64" s="87"/>
      <c r="I64" s="87"/>
      <c r="J64" s="87"/>
      <c r="K64" s="176"/>
      <c r="L64" s="79">
        <v>63</v>
      </c>
      <c r="M64" s="79">
        <v>39</v>
      </c>
      <c r="N64" s="79">
        <v>17</v>
      </c>
      <c r="O64" s="88">
        <v>10</v>
      </c>
      <c r="P64" s="89">
        <v>0</v>
      </c>
      <c r="Q64" s="90">
        <f>O64+P64</f>
        <v>10</v>
      </c>
      <c r="R64" s="80">
        <f>IFERROR(Q64/N64,"-")</f>
        <v>0.58823529411765</v>
      </c>
      <c r="S64" s="79">
        <v>2</v>
      </c>
      <c r="T64" s="79">
        <v>1</v>
      </c>
      <c r="U64" s="80">
        <f>IFERROR(T64/(Q64),"-")</f>
        <v>0.1</v>
      </c>
      <c r="V64" s="81"/>
      <c r="W64" s="82">
        <v>2</v>
      </c>
      <c r="X64" s="80">
        <f>IF(Q64=0,"-",W64/Q64)</f>
        <v>0.2</v>
      </c>
      <c r="Y64" s="181">
        <v>12000</v>
      </c>
      <c r="Z64" s="182">
        <f>IFERROR(Y64/Q64,"-")</f>
        <v>1200</v>
      </c>
      <c r="AA64" s="182">
        <f>IFERROR(Y64/W64,"-")</f>
        <v>6000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>
        <v>1</v>
      </c>
      <c r="AX64" s="104">
        <f>IF(Q64=0,"",IF(AW64=0,"",(AW64/Q64)))</f>
        <v>0.1</v>
      </c>
      <c r="AY64" s="103"/>
      <c r="AZ64" s="105">
        <f>IFERROR(AY64/AW64,"-")</f>
        <v>0</v>
      </c>
      <c r="BA64" s="106"/>
      <c r="BB64" s="107">
        <f>IFERROR(BA64/AW64,"-")</f>
        <v>0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6</v>
      </c>
      <c r="BP64" s="117">
        <f>IF(Q64=0,"",IF(BO64=0,"",(BO64/Q64)))</f>
        <v>0.6</v>
      </c>
      <c r="BQ64" s="118">
        <v>1</v>
      </c>
      <c r="BR64" s="119">
        <f>IFERROR(BQ64/BO64,"-")</f>
        <v>0.16666666666667</v>
      </c>
      <c r="BS64" s="120">
        <v>9000</v>
      </c>
      <c r="BT64" s="121">
        <f>IFERROR(BS64/BO64,"-")</f>
        <v>1500</v>
      </c>
      <c r="BU64" s="122">
        <v>1</v>
      </c>
      <c r="BV64" s="122"/>
      <c r="BW64" s="122"/>
      <c r="BX64" s="123">
        <v>2</v>
      </c>
      <c r="BY64" s="124">
        <f>IF(Q64=0,"",IF(BX64=0,"",(BX64/Q64)))</f>
        <v>0.2</v>
      </c>
      <c r="BZ64" s="125">
        <v>1</v>
      </c>
      <c r="CA64" s="126">
        <f>IFERROR(BZ64/BX64,"-")</f>
        <v>0.5</v>
      </c>
      <c r="CB64" s="127">
        <v>3000</v>
      </c>
      <c r="CC64" s="128">
        <f>IFERROR(CB64/BX64,"-")</f>
        <v>1500</v>
      </c>
      <c r="CD64" s="129">
        <v>1</v>
      </c>
      <c r="CE64" s="129"/>
      <c r="CF64" s="129"/>
      <c r="CG64" s="130">
        <v>1</v>
      </c>
      <c r="CH64" s="131">
        <f>IF(Q64=0,"",IF(CG64=0,"",(CG64/Q64)))</f>
        <v>0.1</v>
      </c>
      <c r="CI64" s="132"/>
      <c r="CJ64" s="133">
        <f>IFERROR(CI64/CG64,"-")</f>
        <v>0</v>
      </c>
      <c r="CK64" s="134"/>
      <c r="CL64" s="135">
        <f>IFERROR(CK64/CG64,"-")</f>
        <v>0</v>
      </c>
      <c r="CM64" s="136"/>
      <c r="CN64" s="136"/>
      <c r="CO64" s="136"/>
      <c r="CP64" s="137">
        <v>2</v>
      </c>
      <c r="CQ64" s="138">
        <v>12000</v>
      </c>
      <c r="CR64" s="138">
        <v>9000</v>
      </c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0.16923076923077</v>
      </c>
      <c r="B65" s="184" t="s">
        <v>180</v>
      </c>
      <c r="C65" s="184" t="s">
        <v>58</v>
      </c>
      <c r="D65" s="184"/>
      <c r="E65" s="184" t="s">
        <v>129</v>
      </c>
      <c r="F65" s="184" t="s">
        <v>60</v>
      </c>
      <c r="G65" s="184" t="s">
        <v>61</v>
      </c>
      <c r="H65" s="87" t="s">
        <v>181</v>
      </c>
      <c r="I65" s="87" t="s">
        <v>82</v>
      </c>
      <c r="J65" s="186" t="s">
        <v>83</v>
      </c>
      <c r="K65" s="176">
        <v>130000</v>
      </c>
      <c r="L65" s="79">
        <v>8</v>
      </c>
      <c r="M65" s="79">
        <v>0</v>
      </c>
      <c r="N65" s="79">
        <v>36</v>
      </c>
      <c r="O65" s="88">
        <v>3</v>
      </c>
      <c r="P65" s="89">
        <v>0</v>
      </c>
      <c r="Q65" s="90">
        <f>O65+P65</f>
        <v>3</v>
      </c>
      <c r="R65" s="80">
        <f>IFERROR(Q65/N65,"-")</f>
        <v>0.083333333333333</v>
      </c>
      <c r="S65" s="79">
        <v>1</v>
      </c>
      <c r="T65" s="79">
        <v>1</v>
      </c>
      <c r="U65" s="80">
        <f>IFERROR(T65/(Q65),"-")</f>
        <v>0.33333333333333</v>
      </c>
      <c r="V65" s="81">
        <f>IFERROR(K65/SUM(Q65:Q66),"-")</f>
        <v>13000</v>
      </c>
      <c r="W65" s="82">
        <v>2</v>
      </c>
      <c r="X65" s="80">
        <f>IF(Q65=0,"-",W65/Q65)</f>
        <v>0.66666666666667</v>
      </c>
      <c r="Y65" s="181">
        <v>14000</v>
      </c>
      <c r="Z65" s="182">
        <f>IFERROR(Y65/Q65,"-")</f>
        <v>4666.6666666667</v>
      </c>
      <c r="AA65" s="182">
        <f>IFERROR(Y65/W65,"-")</f>
        <v>7000</v>
      </c>
      <c r="AB65" s="176">
        <f>SUM(Y65:Y66)-SUM(K65:K66)</f>
        <v>-108000</v>
      </c>
      <c r="AC65" s="83">
        <f>SUM(Y65:Y66)/SUM(K65:K66)</f>
        <v>0.16923076923077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1</v>
      </c>
      <c r="BP65" s="117">
        <f>IF(Q65=0,"",IF(BO65=0,"",(BO65/Q65)))</f>
        <v>0.33333333333333</v>
      </c>
      <c r="BQ65" s="118">
        <v>1</v>
      </c>
      <c r="BR65" s="119">
        <f>IFERROR(BQ65/BO65,"-")</f>
        <v>1</v>
      </c>
      <c r="BS65" s="120">
        <v>11000</v>
      </c>
      <c r="BT65" s="121">
        <f>IFERROR(BS65/BO65,"-")</f>
        <v>11000</v>
      </c>
      <c r="BU65" s="122"/>
      <c r="BV65" s="122">
        <v>1</v>
      </c>
      <c r="BW65" s="122"/>
      <c r="BX65" s="123">
        <v>2</v>
      </c>
      <c r="BY65" s="124">
        <f>IF(Q65=0,"",IF(BX65=0,"",(BX65/Q65)))</f>
        <v>0.66666666666667</v>
      </c>
      <c r="BZ65" s="125">
        <v>1</v>
      </c>
      <c r="CA65" s="126">
        <f>IFERROR(BZ65/BX65,"-")</f>
        <v>0.5</v>
      </c>
      <c r="CB65" s="127">
        <v>3000</v>
      </c>
      <c r="CC65" s="128">
        <f>IFERROR(CB65/BX65,"-")</f>
        <v>1500</v>
      </c>
      <c r="CD65" s="129">
        <v>1</v>
      </c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2</v>
      </c>
      <c r="CQ65" s="138">
        <v>14000</v>
      </c>
      <c r="CR65" s="138">
        <v>11000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182</v>
      </c>
      <c r="C66" s="184" t="s">
        <v>58</v>
      </c>
      <c r="D66" s="184"/>
      <c r="E66" s="184" t="s">
        <v>129</v>
      </c>
      <c r="F66" s="184" t="s">
        <v>60</v>
      </c>
      <c r="G66" s="184" t="s">
        <v>73</v>
      </c>
      <c r="H66" s="87"/>
      <c r="I66" s="87"/>
      <c r="J66" s="87"/>
      <c r="K66" s="176"/>
      <c r="L66" s="79">
        <v>50</v>
      </c>
      <c r="M66" s="79">
        <v>34</v>
      </c>
      <c r="N66" s="79">
        <v>10</v>
      </c>
      <c r="O66" s="88">
        <v>7</v>
      </c>
      <c r="P66" s="89">
        <v>0</v>
      </c>
      <c r="Q66" s="90">
        <f>O66+P66</f>
        <v>7</v>
      </c>
      <c r="R66" s="80">
        <f>IFERROR(Q66/N66,"-")</f>
        <v>0.7</v>
      </c>
      <c r="S66" s="79">
        <v>1</v>
      </c>
      <c r="T66" s="79">
        <v>1</v>
      </c>
      <c r="U66" s="80">
        <f>IFERROR(T66/(Q66),"-")</f>
        <v>0.14285714285714</v>
      </c>
      <c r="V66" s="81"/>
      <c r="W66" s="82">
        <v>1</v>
      </c>
      <c r="X66" s="80">
        <f>IF(Q66=0,"-",W66/Q66)</f>
        <v>0.14285714285714</v>
      </c>
      <c r="Y66" s="181">
        <v>8000</v>
      </c>
      <c r="Z66" s="182">
        <f>IFERROR(Y66/Q66,"-")</f>
        <v>1142.8571428571</v>
      </c>
      <c r="AA66" s="182">
        <f>IFERROR(Y66/W66,"-")</f>
        <v>8000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>
        <v>1</v>
      </c>
      <c r="AX66" s="104">
        <f>IF(Q66=0,"",IF(AW66=0,"",(AW66/Q66)))</f>
        <v>0.14285714285714</v>
      </c>
      <c r="AY66" s="103"/>
      <c r="AZ66" s="105">
        <f>IFERROR(AY66/AW66,"-")</f>
        <v>0</v>
      </c>
      <c r="BA66" s="106"/>
      <c r="BB66" s="107">
        <f>IFERROR(BA66/AW66,"-")</f>
        <v>0</v>
      </c>
      <c r="BC66" s="108"/>
      <c r="BD66" s="108"/>
      <c r="BE66" s="108"/>
      <c r="BF66" s="109">
        <v>3</v>
      </c>
      <c r="BG66" s="110">
        <f>IF(Q66=0,"",IF(BF66=0,"",(BF66/Q66)))</f>
        <v>0.42857142857143</v>
      </c>
      <c r="BH66" s="109">
        <v>1</v>
      </c>
      <c r="BI66" s="111">
        <f>IFERROR(BH66/BF66,"-")</f>
        <v>0.33333333333333</v>
      </c>
      <c r="BJ66" s="112">
        <v>8000</v>
      </c>
      <c r="BK66" s="113">
        <f>IFERROR(BJ66/BF66,"-")</f>
        <v>2666.6666666667</v>
      </c>
      <c r="BL66" s="114"/>
      <c r="BM66" s="114">
        <v>1</v>
      </c>
      <c r="BN66" s="114"/>
      <c r="BO66" s="116">
        <v>1</v>
      </c>
      <c r="BP66" s="117">
        <f>IF(Q66=0,"",IF(BO66=0,"",(BO66/Q66)))</f>
        <v>0.14285714285714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>
        <v>1</v>
      </c>
      <c r="BY66" s="124">
        <f>IF(Q66=0,"",IF(BX66=0,"",(BX66/Q66)))</f>
        <v>0.14285714285714</v>
      </c>
      <c r="BZ66" s="125"/>
      <c r="CA66" s="126">
        <f>IFERROR(BZ66/BX66,"-")</f>
        <v>0</v>
      </c>
      <c r="CB66" s="127"/>
      <c r="CC66" s="128">
        <f>IFERROR(CB66/BX66,"-")</f>
        <v>0</v>
      </c>
      <c r="CD66" s="129"/>
      <c r="CE66" s="129"/>
      <c r="CF66" s="129"/>
      <c r="CG66" s="130">
        <v>1</v>
      </c>
      <c r="CH66" s="131">
        <f>IF(Q66=0,"",IF(CG66=0,"",(CG66/Q66)))</f>
        <v>0.14285714285714</v>
      </c>
      <c r="CI66" s="132"/>
      <c r="CJ66" s="133">
        <f>IFERROR(CI66/CG66,"-")</f>
        <v>0</v>
      </c>
      <c r="CK66" s="134"/>
      <c r="CL66" s="135">
        <f>IFERROR(CK66/CG66,"-")</f>
        <v>0</v>
      </c>
      <c r="CM66" s="136"/>
      <c r="CN66" s="136"/>
      <c r="CO66" s="136"/>
      <c r="CP66" s="137">
        <v>1</v>
      </c>
      <c r="CQ66" s="138">
        <v>8000</v>
      </c>
      <c r="CR66" s="138">
        <v>8000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1.0461538461538</v>
      </c>
      <c r="B67" s="184" t="s">
        <v>183</v>
      </c>
      <c r="C67" s="184" t="s">
        <v>58</v>
      </c>
      <c r="D67" s="184"/>
      <c r="E67" s="184" t="s">
        <v>76</v>
      </c>
      <c r="F67" s="184" t="s">
        <v>87</v>
      </c>
      <c r="G67" s="184" t="s">
        <v>61</v>
      </c>
      <c r="H67" s="87" t="s">
        <v>181</v>
      </c>
      <c r="I67" s="87" t="s">
        <v>82</v>
      </c>
      <c r="J67" s="186" t="s">
        <v>168</v>
      </c>
      <c r="K67" s="176">
        <v>130000</v>
      </c>
      <c r="L67" s="79">
        <v>3</v>
      </c>
      <c r="M67" s="79">
        <v>0</v>
      </c>
      <c r="N67" s="79">
        <v>28</v>
      </c>
      <c r="O67" s="88">
        <v>1</v>
      </c>
      <c r="P67" s="89">
        <v>0</v>
      </c>
      <c r="Q67" s="90">
        <f>O67+P67</f>
        <v>1</v>
      </c>
      <c r="R67" s="80">
        <f>IFERROR(Q67/N67,"-")</f>
        <v>0.035714285714286</v>
      </c>
      <c r="S67" s="79">
        <v>1</v>
      </c>
      <c r="T67" s="79">
        <v>0</v>
      </c>
      <c r="U67" s="80">
        <f>IFERROR(T67/(Q67),"-")</f>
        <v>0</v>
      </c>
      <c r="V67" s="81">
        <f>IFERROR(K67/SUM(Q67:Q68),"-")</f>
        <v>11818.181818182</v>
      </c>
      <c r="W67" s="82">
        <v>1</v>
      </c>
      <c r="X67" s="80">
        <f>IF(Q67=0,"-",W67/Q67)</f>
        <v>1</v>
      </c>
      <c r="Y67" s="181">
        <v>3000</v>
      </c>
      <c r="Z67" s="182">
        <f>IFERROR(Y67/Q67,"-")</f>
        <v>3000</v>
      </c>
      <c r="AA67" s="182">
        <f>IFERROR(Y67/W67,"-")</f>
        <v>3000</v>
      </c>
      <c r="AB67" s="176">
        <f>SUM(Y67:Y68)-SUM(K67:K68)</f>
        <v>6000</v>
      </c>
      <c r="AC67" s="83">
        <f>SUM(Y67:Y68)/SUM(K67:K68)</f>
        <v>1.0461538461538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1</v>
      </c>
      <c r="BP67" s="117">
        <f>IF(Q67=0,"",IF(BO67=0,"",(BO67/Q67)))</f>
        <v>1</v>
      </c>
      <c r="BQ67" s="118">
        <v>1</v>
      </c>
      <c r="BR67" s="119">
        <f>IFERROR(BQ67/BO67,"-")</f>
        <v>1</v>
      </c>
      <c r="BS67" s="120">
        <v>3000</v>
      </c>
      <c r="BT67" s="121">
        <f>IFERROR(BS67/BO67,"-")</f>
        <v>3000</v>
      </c>
      <c r="BU67" s="122">
        <v>1</v>
      </c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3000</v>
      </c>
      <c r="CR67" s="138">
        <v>3000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184</v>
      </c>
      <c r="C68" s="184" t="s">
        <v>58</v>
      </c>
      <c r="D68" s="184"/>
      <c r="E68" s="184" t="s">
        <v>76</v>
      </c>
      <c r="F68" s="184" t="s">
        <v>87</v>
      </c>
      <c r="G68" s="184" t="s">
        <v>73</v>
      </c>
      <c r="H68" s="87"/>
      <c r="I68" s="87"/>
      <c r="J68" s="87"/>
      <c r="K68" s="176"/>
      <c r="L68" s="79">
        <v>31</v>
      </c>
      <c r="M68" s="79">
        <v>23</v>
      </c>
      <c r="N68" s="79">
        <v>7</v>
      </c>
      <c r="O68" s="88">
        <v>10</v>
      </c>
      <c r="P68" s="89">
        <v>0</v>
      </c>
      <c r="Q68" s="90">
        <f>O68+P68</f>
        <v>10</v>
      </c>
      <c r="R68" s="80">
        <f>IFERROR(Q68/N68,"-")</f>
        <v>1.4285714285714</v>
      </c>
      <c r="S68" s="79">
        <v>2</v>
      </c>
      <c r="T68" s="79">
        <v>3</v>
      </c>
      <c r="U68" s="80">
        <f>IFERROR(T68/(Q68),"-")</f>
        <v>0.3</v>
      </c>
      <c r="V68" s="81"/>
      <c r="W68" s="82">
        <v>1</v>
      </c>
      <c r="X68" s="80">
        <f>IF(Q68=0,"-",W68/Q68)</f>
        <v>0.1</v>
      </c>
      <c r="Y68" s="181">
        <v>133000</v>
      </c>
      <c r="Z68" s="182">
        <f>IFERROR(Y68/Q68,"-")</f>
        <v>13300</v>
      </c>
      <c r="AA68" s="182">
        <f>IFERROR(Y68/W68,"-")</f>
        <v>133000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>
        <v>4</v>
      </c>
      <c r="BG68" s="110">
        <f>IF(Q68=0,"",IF(BF68=0,"",(BF68/Q68)))</f>
        <v>0.4</v>
      </c>
      <c r="BH68" s="109">
        <v>1</v>
      </c>
      <c r="BI68" s="111">
        <f>IFERROR(BH68/BF68,"-")</f>
        <v>0.25</v>
      </c>
      <c r="BJ68" s="112">
        <v>163000</v>
      </c>
      <c r="BK68" s="113">
        <f>IFERROR(BJ68/BF68,"-")</f>
        <v>40750</v>
      </c>
      <c r="BL68" s="114"/>
      <c r="BM68" s="114"/>
      <c r="BN68" s="114">
        <v>1</v>
      </c>
      <c r="BO68" s="116">
        <v>3</v>
      </c>
      <c r="BP68" s="117">
        <f>IF(Q68=0,"",IF(BO68=0,"",(BO68/Q68)))</f>
        <v>0.3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>
        <v>3</v>
      </c>
      <c r="BY68" s="124">
        <f>IF(Q68=0,"",IF(BX68=0,"",(BX68/Q68)))</f>
        <v>0.3</v>
      </c>
      <c r="BZ68" s="125"/>
      <c r="CA68" s="126">
        <f>IFERROR(BZ68/BX68,"-")</f>
        <v>0</v>
      </c>
      <c r="CB68" s="127"/>
      <c r="CC68" s="128">
        <f>IFERROR(CB68/BX68,"-")</f>
        <v>0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1</v>
      </c>
      <c r="CQ68" s="138">
        <v>133000</v>
      </c>
      <c r="CR68" s="138">
        <v>163000</v>
      </c>
      <c r="CS68" s="138"/>
      <c r="CT68" s="139" t="str">
        <f>IF(AND(CR68=0,CS68=0),"",IF(AND(CR68&lt;=100000,CS68&lt;=100000),"",IF(CR68/CQ68&gt;0.7,"男高",IF(CS68/CQ68&gt;0.7,"女高",""))))</f>
        <v>男高</v>
      </c>
    </row>
    <row r="69" spans="1:99">
      <c r="A69" s="78">
        <f>AC69</f>
        <v>0.083333333333333</v>
      </c>
      <c r="B69" s="184" t="s">
        <v>185</v>
      </c>
      <c r="C69" s="184" t="s">
        <v>58</v>
      </c>
      <c r="D69" s="184"/>
      <c r="E69" s="184" t="s">
        <v>59</v>
      </c>
      <c r="F69" s="184" t="s">
        <v>60</v>
      </c>
      <c r="G69" s="184" t="s">
        <v>61</v>
      </c>
      <c r="H69" s="87" t="s">
        <v>186</v>
      </c>
      <c r="I69" s="87" t="s">
        <v>187</v>
      </c>
      <c r="J69" s="186" t="s">
        <v>168</v>
      </c>
      <c r="K69" s="176">
        <v>120000</v>
      </c>
      <c r="L69" s="79">
        <v>9</v>
      </c>
      <c r="M69" s="79">
        <v>0</v>
      </c>
      <c r="N69" s="79">
        <v>42</v>
      </c>
      <c r="O69" s="88">
        <v>4</v>
      </c>
      <c r="P69" s="89">
        <v>0</v>
      </c>
      <c r="Q69" s="90">
        <f>O69+P69</f>
        <v>4</v>
      </c>
      <c r="R69" s="80">
        <f>IFERROR(Q69/N69,"-")</f>
        <v>0.095238095238095</v>
      </c>
      <c r="S69" s="79">
        <v>1</v>
      </c>
      <c r="T69" s="79">
        <v>3</v>
      </c>
      <c r="U69" s="80">
        <f>IFERROR(T69/(Q69),"-")</f>
        <v>0.75</v>
      </c>
      <c r="V69" s="81">
        <f>IFERROR(K69/SUM(Q69:Q70),"-")</f>
        <v>13333.333333333</v>
      </c>
      <c r="W69" s="82">
        <v>1</v>
      </c>
      <c r="X69" s="80">
        <f>IF(Q69=0,"-",W69/Q69)</f>
        <v>0.25</v>
      </c>
      <c r="Y69" s="181">
        <v>4000</v>
      </c>
      <c r="Z69" s="182">
        <f>IFERROR(Y69/Q69,"-")</f>
        <v>1000</v>
      </c>
      <c r="AA69" s="182">
        <f>IFERROR(Y69/W69,"-")</f>
        <v>4000</v>
      </c>
      <c r="AB69" s="176">
        <f>SUM(Y69:Y70)-SUM(K69:K70)</f>
        <v>-110000</v>
      </c>
      <c r="AC69" s="83">
        <f>SUM(Y69:Y70)/SUM(K69:K70)</f>
        <v>0.083333333333333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>
        <v>1</v>
      </c>
      <c r="AO69" s="98">
        <f>IF(Q69=0,"",IF(AN69=0,"",(AN69/Q69)))</f>
        <v>0.25</v>
      </c>
      <c r="AP69" s="97">
        <v>1</v>
      </c>
      <c r="AQ69" s="99">
        <f>IFERROR(AP69/AN69,"-")</f>
        <v>1</v>
      </c>
      <c r="AR69" s="100">
        <v>4000</v>
      </c>
      <c r="AS69" s="101">
        <f>IFERROR(AR69/AN69,"-")</f>
        <v>4000</v>
      </c>
      <c r="AT69" s="102"/>
      <c r="AU69" s="102">
        <v>1</v>
      </c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3</v>
      </c>
      <c r="BG69" s="110">
        <f>IF(Q69=0,"",IF(BF69=0,"",(BF69/Q69)))</f>
        <v>0.75</v>
      </c>
      <c r="BH69" s="109"/>
      <c r="BI69" s="111">
        <f>IFERROR(BH69/BF69,"-")</f>
        <v>0</v>
      </c>
      <c r="BJ69" s="112"/>
      <c r="BK69" s="113">
        <f>IFERROR(BJ69/BF69,"-")</f>
        <v>0</v>
      </c>
      <c r="BL69" s="114"/>
      <c r="BM69" s="114"/>
      <c r="BN69" s="114"/>
      <c r="BO69" s="116"/>
      <c r="BP69" s="117">
        <f>IF(Q69=0,"",IF(BO69=0,"",(BO69/Q69)))</f>
        <v>0</v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/>
      <c r="BY69" s="124">
        <f>IF(Q69=0,"",IF(BX69=0,"",(BX69/Q69)))</f>
        <v>0</v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1</v>
      </c>
      <c r="CQ69" s="138">
        <v>4000</v>
      </c>
      <c r="CR69" s="138">
        <v>4000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188</v>
      </c>
      <c r="C70" s="184" t="s">
        <v>58</v>
      </c>
      <c r="D70" s="184"/>
      <c r="E70" s="184" t="s">
        <v>59</v>
      </c>
      <c r="F70" s="184" t="s">
        <v>60</v>
      </c>
      <c r="G70" s="184" t="s">
        <v>73</v>
      </c>
      <c r="H70" s="87"/>
      <c r="I70" s="87"/>
      <c r="J70" s="87"/>
      <c r="K70" s="176"/>
      <c r="L70" s="79">
        <v>41</v>
      </c>
      <c r="M70" s="79">
        <v>18</v>
      </c>
      <c r="N70" s="79">
        <v>5</v>
      </c>
      <c r="O70" s="88">
        <v>5</v>
      </c>
      <c r="P70" s="89">
        <v>0</v>
      </c>
      <c r="Q70" s="90">
        <f>O70+P70</f>
        <v>5</v>
      </c>
      <c r="R70" s="80">
        <f>IFERROR(Q70/N70,"-")</f>
        <v>1</v>
      </c>
      <c r="S70" s="79">
        <v>1</v>
      </c>
      <c r="T70" s="79">
        <v>0</v>
      </c>
      <c r="U70" s="80">
        <f>IFERROR(T70/(Q70),"-")</f>
        <v>0</v>
      </c>
      <c r="V70" s="81"/>
      <c r="W70" s="82">
        <v>3</v>
      </c>
      <c r="X70" s="80">
        <f>IF(Q70=0,"-",W70/Q70)</f>
        <v>0.6</v>
      </c>
      <c r="Y70" s="181">
        <v>6000</v>
      </c>
      <c r="Z70" s="182">
        <f>IFERROR(Y70/Q70,"-")</f>
        <v>1200</v>
      </c>
      <c r="AA70" s="182">
        <f>IFERROR(Y70/W70,"-")</f>
        <v>2000</v>
      </c>
      <c r="AB70" s="176"/>
      <c r="AC70" s="83"/>
      <c r="AD70" s="77"/>
      <c r="AE70" s="91">
        <v>1</v>
      </c>
      <c r="AF70" s="92">
        <f>IF(Q70=0,"",IF(AE70=0,"",(AE70/Q70)))</f>
        <v>0.2</v>
      </c>
      <c r="AG70" s="91">
        <v>1</v>
      </c>
      <c r="AH70" s="93">
        <f>IFERROR(AG70/AE70,"-")</f>
        <v>1</v>
      </c>
      <c r="AI70" s="94">
        <v>1000</v>
      </c>
      <c r="AJ70" s="95">
        <f>IFERROR(AI70/AE70,"-")</f>
        <v>1000</v>
      </c>
      <c r="AK70" s="96">
        <v>1</v>
      </c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>
        <v>2</v>
      </c>
      <c r="BP70" s="117">
        <f>IF(Q70=0,"",IF(BO70=0,"",(BO70/Q70)))</f>
        <v>0.4</v>
      </c>
      <c r="BQ70" s="118"/>
      <c r="BR70" s="119">
        <f>IFERROR(BQ70/BO70,"-")</f>
        <v>0</v>
      </c>
      <c r="BS70" s="120"/>
      <c r="BT70" s="121">
        <f>IFERROR(BS70/BO70,"-")</f>
        <v>0</v>
      </c>
      <c r="BU70" s="122"/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>
        <v>2</v>
      </c>
      <c r="CH70" s="131">
        <f>IF(Q70=0,"",IF(CG70=0,"",(CG70/Q70)))</f>
        <v>0.4</v>
      </c>
      <c r="CI70" s="132">
        <v>2</v>
      </c>
      <c r="CJ70" s="133">
        <f>IFERROR(CI70/CG70,"-")</f>
        <v>1</v>
      </c>
      <c r="CK70" s="134">
        <v>55000</v>
      </c>
      <c r="CL70" s="135">
        <f>IFERROR(CK70/CG70,"-")</f>
        <v>27500</v>
      </c>
      <c r="CM70" s="136">
        <v>1</v>
      </c>
      <c r="CN70" s="136"/>
      <c r="CO70" s="136">
        <v>1</v>
      </c>
      <c r="CP70" s="137">
        <v>3</v>
      </c>
      <c r="CQ70" s="138">
        <v>6000</v>
      </c>
      <c r="CR70" s="138">
        <v>50000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3.95</v>
      </c>
      <c r="B71" s="184" t="s">
        <v>189</v>
      </c>
      <c r="C71" s="184" t="s">
        <v>58</v>
      </c>
      <c r="D71" s="184"/>
      <c r="E71" s="184" t="s">
        <v>91</v>
      </c>
      <c r="F71" s="184" t="s">
        <v>60</v>
      </c>
      <c r="G71" s="184" t="s">
        <v>61</v>
      </c>
      <c r="H71" s="87" t="s">
        <v>190</v>
      </c>
      <c r="I71" s="87" t="s">
        <v>82</v>
      </c>
      <c r="J71" s="185" t="s">
        <v>64</v>
      </c>
      <c r="K71" s="176">
        <v>80000</v>
      </c>
      <c r="L71" s="79">
        <v>8</v>
      </c>
      <c r="M71" s="79">
        <v>0</v>
      </c>
      <c r="N71" s="79">
        <v>37</v>
      </c>
      <c r="O71" s="88">
        <v>2</v>
      </c>
      <c r="P71" s="89">
        <v>0</v>
      </c>
      <c r="Q71" s="90">
        <f>O71+P71</f>
        <v>2</v>
      </c>
      <c r="R71" s="80">
        <f>IFERROR(Q71/N71,"-")</f>
        <v>0.054054054054054</v>
      </c>
      <c r="S71" s="79">
        <v>1</v>
      </c>
      <c r="T71" s="79">
        <v>1</v>
      </c>
      <c r="U71" s="80">
        <f>IFERROR(T71/(Q71),"-")</f>
        <v>0.5</v>
      </c>
      <c r="V71" s="81">
        <f>IFERROR(K71/SUM(Q71:Q72),"-")</f>
        <v>10000</v>
      </c>
      <c r="W71" s="82">
        <v>1</v>
      </c>
      <c r="X71" s="80">
        <f>IF(Q71=0,"-",W71/Q71)</f>
        <v>0.5</v>
      </c>
      <c r="Y71" s="181">
        <v>3000</v>
      </c>
      <c r="Z71" s="182">
        <f>IFERROR(Y71/Q71,"-")</f>
        <v>1500</v>
      </c>
      <c r="AA71" s="182">
        <f>IFERROR(Y71/W71,"-")</f>
        <v>3000</v>
      </c>
      <c r="AB71" s="176">
        <f>SUM(Y71:Y72)-SUM(K71:K72)</f>
        <v>236000</v>
      </c>
      <c r="AC71" s="83">
        <f>SUM(Y71:Y72)/SUM(K71:K72)</f>
        <v>3.95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1</v>
      </c>
      <c r="BP71" s="117">
        <f>IF(Q71=0,"",IF(BO71=0,"",(BO71/Q71)))</f>
        <v>0.5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>
        <v>1</v>
      </c>
      <c r="BY71" s="124">
        <f>IF(Q71=0,"",IF(BX71=0,"",(BX71/Q71)))</f>
        <v>0.5</v>
      </c>
      <c r="BZ71" s="125">
        <v>1</v>
      </c>
      <c r="CA71" s="126">
        <f>IFERROR(BZ71/BX71,"-")</f>
        <v>1</v>
      </c>
      <c r="CB71" s="127">
        <v>3000</v>
      </c>
      <c r="CC71" s="128">
        <f>IFERROR(CB71/BX71,"-")</f>
        <v>3000</v>
      </c>
      <c r="CD71" s="129">
        <v>1</v>
      </c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1</v>
      </c>
      <c r="CQ71" s="138">
        <v>3000</v>
      </c>
      <c r="CR71" s="138">
        <v>3000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191</v>
      </c>
      <c r="C72" s="184" t="s">
        <v>58</v>
      </c>
      <c r="D72" s="184"/>
      <c r="E72" s="184" t="s">
        <v>91</v>
      </c>
      <c r="F72" s="184" t="s">
        <v>60</v>
      </c>
      <c r="G72" s="184" t="s">
        <v>73</v>
      </c>
      <c r="H72" s="87"/>
      <c r="I72" s="87"/>
      <c r="J72" s="87"/>
      <c r="K72" s="176"/>
      <c r="L72" s="79">
        <v>37</v>
      </c>
      <c r="M72" s="79">
        <v>24</v>
      </c>
      <c r="N72" s="79">
        <v>3</v>
      </c>
      <c r="O72" s="88">
        <v>6</v>
      </c>
      <c r="P72" s="89">
        <v>0</v>
      </c>
      <c r="Q72" s="90">
        <f>O72+P72</f>
        <v>6</v>
      </c>
      <c r="R72" s="80">
        <f>IFERROR(Q72/N72,"-")</f>
        <v>2</v>
      </c>
      <c r="S72" s="79">
        <v>2</v>
      </c>
      <c r="T72" s="79">
        <v>4</v>
      </c>
      <c r="U72" s="80">
        <f>IFERROR(T72/(Q72),"-")</f>
        <v>0.66666666666667</v>
      </c>
      <c r="V72" s="81"/>
      <c r="W72" s="82">
        <v>3</v>
      </c>
      <c r="X72" s="80">
        <f>IF(Q72=0,"-",W72/Q72)</f>
        <v>0.5</v>
      </c>
      <c r="Y72" s="181">
        <v>313000</v>
      </c>
      <c r="Z72" s="182">
        <f>IFERROR(Y72/Q72,"-")</f>
        <v>52166.666666667</v>
      </c>
      <c r="AA72" s="182">
        <f>IFERROR(Y72/W72,"-")</f>
        <v>104333.33333333</v>
      </c>
      <c r="AB72" s="176"/>
      <c r="AC72" s="83"/>
      <c r="AD72" s="77"/>
      <c r="AE72" s="91">
        <v>1</v>
      </c>
      <c r="AF72" s="92">
        <f>IF(Q72=0,"",IF(AE72=0,"",(AE72/Q72)))</f>
        <v>0.16666666666667</v>
      </c>
      <c r="AG72" s="91">
        <v>1</v>
      </c>
      <c r="AH72" s="93">
        <f>IFERROR(AG72/AE72,"-")</f>
        <v>1</v>
      </c>
      <c r="AI72" s="94">
        <v>3000</v>
      </c>
      <c r="AJ72" s="95">
        <f>IFERROR(AI72/AE72,"-")</f>
        <v>3000</v>
      </c>
      <c r="AK72" s="96">
        <v>1</v>
      </c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0.16666666666667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4</v>
      </c>
      <c r="BP72" s="117">
        <f>IF(Q72=0,"",IF(BO72=0,"",(BO72/Q72)))</f>
        <v>0.66666666666667</v>
      </c>
      <c r="BQ72" s="118">
        <v>2</v>
      </c>
      <c r="BR72" s="119">
        <f>IFERROR(BQ72/BO72,"-")</f>
        <v>0.5</v>
      </c>
      <c r="BS72" s="120">
        <v>310000</v>
      </c>
      <c r="BT72" s="121">
        <f>IFERROR(BS72/BO72,"-")</f>
        <v>77500</v>
      </c>
      <c r="BU72" s="122">
        <v>1</v>
      </c>
      <c r="BV72" s="122"/>
      <c r="BW72" s="122">
        <v>1</v>
      </c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3</v>
      </c>
      <c r="CQ72" s="138">
        <v>313000</v>
      </c>
      <c r="CR72" s="138">
        <v>305000</v>
      </c>
      <c r="CS72" s="138"/>
      <c r="CT72" s="139" t="str">
        <f>IF(AND(CR72=0,CS72=0),"",IF(AND(CR72&lt;=100000,CS72&lt;=100000),"",IF(CR72/CQ72&gt;0.7,"男高",IF(CS72/CQ72&gt;0.7,"女高",""))))</f>
        <v>男高</v>
      </c>
    </row>
    <row r="73" spans="1:99">
      <c r="A73" s="78">
        <f>AC73</f>
        <v>0.34</v>
      </c>
      <c r="B73" s="184" t="s">
        <v>192</v>
      </c>
      <c r="C73" s="184" t="s">
        <v>58</v>
      </c>
      <c r="D73" s="184"/>
      <c r="E73" s="184" t="s">
        <v>73</v>
      </c>
      <c r="F73" s="184" t="s">
        <v>60</v>
      </c>
      <c r="G73" s="184" t="s">
        <v>61</v>
      </c>
      <c r="H73" s="87" t="s">
        <v>171</v>
      </c>
      <c r="I73" s="87" t="s">
        <v>94</v>
      </c>
      <c r="J73" s="87" t="s">
        <v>193</v>
      </c>
      <c r="K73" s="176">
        <v>50000</v>
      </c>
      <c r="L73" s="79">
        <v>1</v>
      </c>
      <c r="M73" s="79">
        <v>0</v>
      </c>
      <c r="N73" s="79">
        <v>13</v>
      </c>
      <c r="O73" s="88">
        <v>1</v>
      </c>
      <c r="P73" s="89">
        <v>0</v>
      </c>
      <c r="Q73" s="90">
        <f>O73+P73</f>
        <v>1</v>
      </c>
      <c r="R73" s="80">
        <f>IFERROR(Q73/N73,"-")</f>
        <v>0.076923076923077</v>
      </c>
      <c r="S73" s="79">
        <v>0</v>
      </c>
      <c r="T73" s="79">
        <v>0</v>
      </c>
      <c r="U73" s="80">
        <f>IFERROR(T73/(Q73),"-")</f>
        <v>0</v>
      </c>
      <c r="V73" s="81">
        <f>IFERROR(K73/SUM(Q73:Q74),"-")</f>
        <v>8333.3333333333</v>
      </c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>
        <f>SUM(Y73:Y74)-SUM(K73:K74)</f>
        <v>-33000</v>
      </c>
      <c r="AC73" s="83">
        <f>SUM(Y73:Y74)/SUM(K73:K74)</f>
        <v>0.34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>
        <v>1</v>
      </c>
      <c r="BP73" s="117">
        <f>IF(Q73=0,"",IF(BO73=0,"",(BO73/Q73)))</f>
        <v>1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194</v>
      </c>
      <c r="C74" s="184" t="s">
        <v>58</v>
      </c>
      <c r="D74" s="184"/>
      <c r="E74" s="184" t="s">
        <v>73</v>
      </c>
      <c r="F74" s="184" t="s">
        <v>60</v>
      </c>
      <c r="G74" s="184" t="s">
        <v>73</v>
      </c>
      <c r="H74" s="87"/>
      <c r="I74" s="87"/>
      <c r="J74" s="87"/>
      <c r="K74" s="176"/>
      <c r="L74" s="79">
        <v>15</v>
      </c>
      <c r="M74" s="79">
        <v>9</v>
      </c>
      <c r="N74" s="79">
        <v>26</v>
      </c>
      <c r="O74" s="88">
        <v>5</v>
      </c>
      <c r="P74" s="89">
        <v>0</v>
      </c>
      <c r="Q74" s="90">
        <f>O74+P74</f>
        <v>5</v>
      </c>
      <c r="R74" s="80">
        <f>IFERROR(Q74/N74,"-")</f>
        <v>0.19230769230769</v>
      </c>
      <c r="S74" s="79">
        <v>2</v>
      </c>
      <c r="T74" s="79">
        <v>1</v>
      </c>
      <c r="U74" s="80">
        <f>IFERROR(T74/(Q74),"-")</f>
        <v>0.2</v>
      </c>
      <c r="V74" s="81"/>
      <c r="W74" s="82">
        <v>2</v>
      </c>
      <c r="X74" s="80">
        <f>IF(Q74=0,"-",W74/Q74)</f>
        <v>0.4</v>
      </c>
      <c r="Y74" s="181">
        <v>17000</v>
      </c>
      <c r="Z74" s="182">
        <f>IFERROR(Y74/Q74,"-")</f>
        <v>3400</v>
      </c>
      <c r="AA74" s="182">
        <f>IFERROR(Y74/W74,"-")</f>
        <v>8500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1</v>
      </c>
      <c r="BG74" s="110">
        <f>IF(Q74=0,"",IF(BF74=0,"",(BF74/Q74)))</f>
        <v>0.2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2</v>
      </c>
      <c r="BP74" s="117">
        <f>IF(Q74=0,"",IF(BO74=0,"",(BO74/Q74)))</f>
        <v>0.4</v>
      </c>
      <c r="BQ74" s="118">
        <v>1</v>
      </c>
      <c r="BR74" s="119">
        <f>IFERROR(BQ74/BO74,"-")</f>
        <v>0.5</v>
      </c>
      <c r="BS74" s="120">
        <v>5000</v>
      </c>
      <c r="BT74" s="121">
        <f>IFERROR(BS74/BO74,"-")</f>
        <v>2500</v>
      </c>
      <c r="BU74" s="122">
        <v>1</v>
      </c>
      <c r="BV74" s="122"/>
      <c r="BW74" s="122"/>
      <c r="BX74" s="123">
        <v>1</v>
      </c>
      <c r="BY74" s="124">
        <f>IF(Q74=0,"",IF(BX74=0,"",(BX74/Q74)))</f>
        <v>0.2</v>
      </c>
      <c r="BZ74" s="125"/>
      <c r="CA74" s="126">
        <f>IFERROR(BZ74/BX74,"-")</f>
        <v>0</v>
      </c>
      <c r="CB74" s="127"/>
      <c r="CC74" s="128">
        <f>IFERROR(CB74/BX74,"-")</f>
        <v>0</v>
      </c>
      <c r="CD74" s="129"/>
      <c r="CE74" s="129"/>
      <c r="CF74" s="129"/>
      <c r="CG74" s="130">
        <v>1</v>
      </c>
      <c r="CH74" s="131">
        <f>IF(Q74=0,"",IF(CG74=0,"",(CG74/Q74)))</f>
        <v>0.2</v>
      </c>
      <c r="CI74" s="132">
        <v>1</v>
      </c>
      <c r="CJ74" s="133">
        <f>IFERROR(CI74/CG74,"-")</f>
        <v>1</v>
      </c>
      <c r="CK74" s="134">
        <v>12000</v>
      </c>
      <c r="CL74" s="135">
        <f>IFERROR(CK74/CG74,"-")</f>
        <v>12000</v>
      </c>
      <c r="CM74" s="136"/>
      <c r="CN74" s="136"/>
      <c r="CO74" s="136">
        <v>1</v>
      </c>
      <c r="CP74" s="137">
        <v>2</v>
      </c>
      <c r="CQ74" s="138">
        <v>17000</v>
      </c>
      <c r="CR74" s="138">
        <v>12000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0</v>
      </c>
      <c r="B75" s="184" t="s">
        <v>195</v>
      </c>
      <c r="C75" s="184" t="s">
        <v>58</v>
      </c>
      <c r="D75" s="184"/>
      <c r="E75" s="184" t="s">
        <v>73</v>
      </c>
      <c r="F75" s="184" t="s">
        <v>87</v>
      </c>
      <c r="G75" s="184" t="s">
        <v>61</v>
      </c>
      <c r="H75" s="87" t="s">
        <v>171</v>
      </c>
      <c r="I75" s="87" t="s">
        <v>94</v>
      </c>
      <c r="J75" s="87" t="s">
        <v>196</v>
      </c>
      <c r="K75" s="176">
        <v>50000</v>
      </c>
      <c r="L75" s="79">
        <v>7</v>
      </c>
      <c r="M75" s="79">
        <v>0</v>
      </c>
      <c r="N75" s="79">
        <v>37</v>
      </c>
      <c r="O75" s="88">
        <v>4</v>
      </c>
      <c r="P75" s="89">
        <v>0</v>
      </c>
      <c r="Q75" s="90">
        <f>O75+P75</f>
        <v>4</v>
      </c>
      <c r="R75" s="80">
        <f>IFERROR(Q75/N75,"-")</f>
        <v>0.10810810810811</v>
      </c>
      <c r="S75" s="79">
        <v>0</v>
      </c>
      <c r="T75" s="79">
        <v>3</v>
      </c>
      <c r="U75" s="80">
        <f>IFERROR(T75/(Q75),"-")</f>
        <v>0.75</v>
      </c>
      <c r="V75" s="81">
        <f>IFERROR(K75/SUM(Q75:Q76),"-")</f>
        <v>10000</v>
      </c>
      <c r="W75" s="82">
        <v>0</v>
      </c>
      <c r="X75" s="80">
        <f>IF(Q75=0,"-",W75/Q75)</f>
        <v>0</v>
      </c>
      <c r="Y75" s="181">
        <v>0</v>
      </c>
      <c r="Z75" s="182">
        <f>IFERROR(Y75/Q75,"-")</f>
        <v>0</v>
      </c>
      <c r="AA75" s="182" t="str">
        <f>IFERROR(Y75/W75,"-")</f>
        <v>-</v>
      </c>
      <c r="AB75" s="176">
        <f>SUM(Y75:Y76)-SUM(K75:K76)</f>
        <v>-50000</v>
      </c>
      <c r="AC75" s="83">
        <f>SUM(Y75:Y76)/SUM(K75:K76)</f>
        <v>0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>
        <v>2</v>
      </c>
      <c r="AX75" s="104">
        <f>IF(Q75=0,"",IF(AW75=0,"",(AW75/Q75)))</f>
        <v>0.5</v>
      </c>
      <c r="AY75" s="103"/>
      <c r="AZ75" s="105">
        <f>IFERROR(AY75/AW75,"-")</f>
        <v>0</v>
      </c>
      <c r="BA75" s="106"/>
      <c r="BB75" s="107">
        <f>IFERROR(BA75/AW75,"-")</f>
        <v>0</v>
      </c>
      <c r="BC75" s="108"/>
      <c r="BD75" s="108"/>
      <c r="BE75" s="108"/>
      <c r="BF75" s="109">
        <v>1</v>
      </c>
      <c r="BG75" s="110">
        <f>IF(Q75=0,"",IF(BF75=0,"",(BF75/Q75)))</f>
        <v>0.25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1</v>
      </c>
      <c r="BP75" s="117">
        <f>IF(Q75=0,"",IF(BO75=0,"",(BO75/Q75)))</f>
        <v>0.25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/>
      <c r="BY75" s="124">
        <f>IF(Q75=0,"",IF(BX75=0,"",(BX75/Q75)))</f>
        <v>0</v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197</v>
      </c>
      <c r="C76" s="184" t="s">
        <v>58</v>
      </c>
      <c r="D76" s="184"/>
      <c r="E76" s="184" t="s">
        <v>73</v>
      </c>
      <c r="F76" s="184" t="s">
        <v>87</v>
      </c>
      <c r="G76" s="184" t="s">
        <v>73</v>
      </c>
      <c r="H76" s="87"/>
      <c r="I76" s="87"/>
      <c r="J76" s="87"/>
      <c r="K76" s="176"/>
      <c r="L76" s="79">
        <v>9</v>
      </c>
      <c r="M76" s="79">
        <v>9</v>
      </c>
      <c r="N76" s="79">
        <v>1</v>
      </c>
      <c r="O76" s="88">
        <v>1</v>
      </c>
      <c r="P76" s="89">
        <v>0</v>
      </c>
      <c r="Q76" s="90">
        <f>O76+P76</f>
        <v>1</v>
      </c>
      <c r="R76" s="80">
        <f>IFERROR(Q76/N76,"-")</f>
        <v>1</v>
      </c>
      <c r="S76" s="79">
        <v>0</v>
      </c>
      <c r="T76" s="79">
        <v>0</v>
      </c>
      <c r="U76" s="80">
        <f>IFERROR(T76/(Q76),"-")</f>
        <v>0</v>
      </c>
      <c r="V76" s="81"/>
      <c r="W76" s="82">
        <v>0</v>
      </c>
      <c r="X76" s="80">
        <f>IF(Q76=0,"-",W76/Q76)</f>
        <v>0</v>
      </c>
      <c r="Y76" s="181">
        <v>0</v>
      </c>
      <c r="Z76" s="182">
        <f>IFERROR(Y76/Q76,"-")</f>
        <v>0</v>
      </c>
      <c r="AA76" s="182" t="str">
        <f>IFERROR(Y76/W76,"-")</f>
        <v>-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>
        <v>1</v>
      </c>
      <c r="BG76" s="110">
        <f>IF(Q76=0,"",IF(BF76=0,"",(BF76/Q76)))</f>
        <v>1</v>
      </c>
      <c r="BH76" s="109"/>
      <c r="BI76" s="111">
        <f>IFERROR(BH76/BF76,"-")</f>
        <v>0</v>
      </c>
      <c r="BJ76" s="112"/>
      <c r="BK76" s="113">
        <f>IFERROR(BJ76/BF76,"-")</f>
        <v>0</v>
      </c>
      <c r="BL76" s="114"/>
      <c r="BM76" s="114"/>
      <c r="BN76" s="114"/>
      <c r="BO76" s="116"/>
      <c r="BP76" s="117">
        <f>IF(Q76=0,"",IF(BO76=0,"",(BO76/Q76)))</f>
        <v>0</v>
      </c>
      <c r="BQ76" s="118"/>
      <c r="BR76" s="119" t="str">
        <f>IFERROR(BQ76/BO76,"-")</f>
        <v>-</v>
      </c>
      <c r="BS76" s="120"/>
      <c r="BT76" s="121" t="str">
        <f>IFERROR(BS76/BO76,"-")</f>
        <v>-</v>
      </c>
      <c r="BU76" s="122"/>
      <c r="BV76" s="122"/>
      <c r="BW76" s="122"/>
      <c r="BX76" s="123"/>
      <c r="BY76" s="124">
        <f>IF(Q76=0,"",IF(BX76=0,"",(BX76/Q76)))</f>
        <v>0</v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0.05</v>
      </c>
      <c r="B77" s="184" t="s">
        <v>198</v>
      </c>
      <c r="C77" s="184" t="s">
        <v>58</v>
      </c>
      <c r="D77" s="184"/>
      <c r="E77" s="184" t="s">
        <v>199</v>
      </c>
      <c r="F77" s="184" t="s">
        <v>92</v>
      </c>
      <c r="G77" s="184" t="s">
        <v>61</v>
      </c>
      <c r="H77" s="87" t="s">
        <v>186</v>
      </c>
      <c r="I77" s="87" t="s">
        <v>200</v>
      </c>
      <c r="J77" s="185" t="s">
        <v>173</v>
      </c>
      <c r="K77" s="176">
        <v>100000</v>
      </c>
      <c r="L77" s="79">
        <v>4</v>
      </c>
      <c r="M77" s="79">
        <v>0</v>
      </c>
      <c r="N77" s="79">
        <v>35</v>
      </c>
      <c r="O77" s="88">
        <v>2</v>
      </c>
      <c r="P77" s="89">
        <v>0</v>
      </c>
      <c r="Q77" s="90">
        <f>O77+P77</f>
        <v>2</v>
      </c>
      <c r="R77" s="80">
        <f>IFERROR(Q77/N77,"-")</f>
        <v>0.057142857142857</v>
      </c>
      <c r="S77" s="79">
        <v>0</v>
      </c>
      <c r="T77" s="79">
        <v>1</v>
      </c>
      <c r="U77" s="80">
        <f>IFERROR(T77/(Q77),"-")</f>
        <v>0.5</v>
      </c>
      <c r="V77" s="81">
        <f>IFERROR(K77/SUM(Q77:Q81),"-")</f>
        <v>11111.111111111</v>
      </c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>
        <f>SUM(Y77:Y81)-SUM(K77:K81)</f>
        <v>-95000</v>
      </c>
      <c r="AC77" s="83">
        <f>SUM(Y77:Y81)/SUM(K77:K81)</f>
        <v>0.05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>
        <v>1</v>
      </c>
      <c r="BP77" s="117">
        <f>IF(Q77=0,"",IF(BO77=0,"",(BO77/Q77)))</f>
        <v>0.5</v>
      </c>
      <c r="BQ77" s="118"/>
      <c r="BR77" s="119">
        <f>IFERROR(BQ77/BO77,"-")</f>
        <v>0</v>
      </c>
      <c r="BS77" s="120"/>
      <c r="BT77" s="121">
        <f>IFERROR(BS77/BO77,"-")</f>
        <v>0</v>
      </c>
      <c r="BU77" s="122"/>
      <c r="BV77" s="122"/>
      <c r="BW77" s="122"/>
      <c r="BX77" s="123">
        <v>1</v>
      </c>
      <c r="BY77" s="124">
        <f>IF(Q77=0,"",IF(BX77=0,"",(BX77/Q77)))</f>
        <v>0.5</v>
      </c>
      <c r="BZ77" s="125"/>
      <c r="CA77" s="126">
        <f>IFERROR(BZ77/BX77,"-")</f>
        <v>0</v>
      </c>
      <c r="CB77" s="127"/>
      <c r="CC77" s="128">
        <f>IFERROR(CB77/BX77,"-")</f>
        <v>0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201</v>
      </c>
      <c r="C78" s="184" t="s">
        <v>58</v>
      </c>
      <c r="D78" s="184"/>
      <c r="E78" s="184" t="s">
        <v>199</v>
      </c>
      <c r="F78" s="184" t="s">
        <v>96</v>
      </c>
      <c r="G78" s="184" t="s">
        <v>61</v>
      </c>
      <c r="H78" s="87" t="s">
        <v>186</v>
      </c>
      <c r="I78" s="87" t="s">
        <v>200</v>
      </c>
      <c r="J78" s="186" t="s">
        <v>88</v>
      </c>
      <c r="K78" s="176"/>
      <c r="L78" s="79">
        <v>6</v>
      </c>
      <c r="M78" s="79">
        <v>0</v>
      </c>
      <c r="N78" s="79">
        <v>23</v>
      </c>
      <c r="O78" s="88">
        <v>3</v>
      </c>
      <c r="P78" s="89">
        <v>0</v>
      </c>
      <c r="Q78" s="90">
        <f>O78+P78</f>
        <v>3</v>
      </c>
      <c r="R78" s="80">
        <f>IFERROR(Q78/N78,"-")</f>
        <v>0.1304347826087</v>
      </c>
      <c r="S78" s="79">
        <v>0</v>
      </c>
      <c r="T78" s="79">
        <v>3</v>
      </c>
      <c r="U78" s="80">
        <f>IFERROR(T78/(Q78),"-")</f>
        <v>1</v>
      </c>
      <c r="V78" s="81"/>
      <c r="W78" s="82">
        <v>1</v>
      </c>
      <c r="X78" s="80">
        <f>IF(Q78=0,"-",W78/Q78)</f>
        <v>0.33333333333333</v>
      </c>
      <c r="Y78" s="181">
        <v>5000</v>
      </c>
      <c r="Z78" s="182">
        <f>IFERROR(Y78/Q78,"-")</f>
        <v>1666.6666666667</v>
      </c>
      <c r="AA78" s="182">
        <f>IFERROR(Y78/W78,"-")</f>
        <v>5000</v>
      </c>
      <c r="AB78" s="176"/>
      <c r="AC78" s="83"/>
      <c r="AD78" s="77"/>
      <c r="AE78" s="91">
        <v>1</v>
      </c>
      <c r="AF78" s="92">
        <f>IF(Q78=0,"",IF(AE78=0,"",(AE78/Q78)))</f>
        <v>0.33333333333333</v>
      </c>
      <c r="AG78" s="91"/>
      <c r="AH78" s="93">
        <f>IFERROR(AG78/AE78,"-")</f>
        <v>0</v>
      </c>
      <c r="AI78" s="94"/>
      <c r="AJ78" s="95">
        <f>IFERROR(AI78/AE78,"-")</f>
        <v>0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>
        <v>1</v>
      </c>
      <c r="BG78" s="110">
        <f>IF(Q78=0,"",IF(BF78=0,"",(BF78/Q78)))</f>
        <v>0.33333333333333</v>
      </c>
      <c r="BH78" s="109">
        <v>1</v>
      </c>
      <c r="BI78" s="111">
        <f>IFERROR(BH78/BF78,"-")</f>
        <v>1</v>
      </c>
      <c r="BJ78" s="112">
        <v>5000</v>
      </c>
      <c r="BK78" s="113">
        <f>IFERROR(BJ78/BF78,"-")</f>
        <v>5000</v>
      </c>
      <c r="BL78" s="114">
        <v>1</v>
      </c>
      <c r="BM78" s="114"/>
      <c r="BN78" s="114"/>
      <c r="BO78" s="116">
        <v>1</v>
      </c>
      <c r="BP78" s="117">
        <f>IF(Q78=0,"",IF(BO78=0,"",(BO78/Q78)))</f>
        <v>0.33333333333333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1</v>
      </c>
      <c r="CQ78" s="138">
        <v>5000</v>
      </c>
      <c r="CR78" s="138">
        <v>5000</v>
      </c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202</v>
      </c>
      <c r="C79" s="184" t="s">
        <v>58</v>
      </c>
      <c r="D79" s="184"/>
      <c r="E79" s="184" t="s">
        <v>199</v>
      </c>
      <c r="F79" s="184" t="s">
        <v>99</v>
      </c>
      <c r="G79" s="184" t="s">
        <v>61</v>
      </c>
      <c r="H79" s="87" t="s">
        <v>186</v>
      </c>
      <c r="I79" s="87" t="s">
        <v>200</v>
      </c>
      <c r="J79" s="185" t="s">
        <v>152</v>
      </c>
      <c r="K79" s="176"/>
      <c r="L79" s="79">
        <v>0</v>
      </c>
      <c r="M79" s="79">
        <v>0</v>
      </c>
      <c r="N79" s="79">
        <v>15</v>
      </c>
      <c r="O79" s="88">
        <v>0</v>
      </c>
      <c r="P79" s="89">
        <v>0</v>
      </c>
      <c r="Q79" s="90">
        <f>O79+P79</f>
        <v>0</v>
      </c>
      <c r="R79" s="80">
        <f>IFERROR(Q79/N79,"-")</f>
        <v>0</v>
      </c>
      <c r="S79" s="79">
        <v>0</v>
      </c>
      <c r="T79" s="79">
        <v>0</v>
      </c>
      <c r="U79" s="80" t="str">
        <f>IFERROR(T79/(Q79),"-")</f>
        <v>-</v>
      </c>
      <c r="V79" s="81"/>
      <c r="W79" s="82">
        <v>0</v>
      </c>
      <c r="X79" s="80" t="str">
        <f>IF(Q79=0,"-",W79/Q79)</f>
        <v>-</v>
      </c>
      <c r="Y79" s="181">
        <v>0</v>
      </c>
      <c r="Z79" s="182" t="str">
        <f>IFERROR(Y79/Q79,"-")</f>
        <v>-</v>
      </c>
      <c r="AA79" s="182" t="str">
        <f>IFERROR(Y79/W79,"-")</f>
        <v>-</v>
      </c>
      <c r="AB79" s="176"/>
      <c r="AC79" s="83"/>
      <c r="AD79" s="77"/>
      <c r="AE79" s="91"/>
      <c r="AF79" s="92" t="str">
        <f>IF(Q79=0,"",IF(AE79=0,"",(AE79/Q79)))</f>
        <v/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 t="str">
        <f>IF(Q79=0,"",IF(AN79=0,"",(AN79/Q79)))</f>
        <v/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 t="str">
        <f>IF(Q79=0,"",IF(AW79=0,"",(AW79/Q79)))</f>
        <v/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 t="str">
        <f>IF(Q79=0,"",IF(BF79=0,"",(BF79/Q79)))</f>
        <v/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/>
      <c r="BP79" s="117" t="str">
        <f>IF(Q79=0,"",IF(BO79=0,"",(BO79/Q79)))</f>
        <v/>
      </c>
      <c r="BQ79" s="118"/>
      <c r="BR79" s="119" t="str">
        <f>IFERROR(BQ79/BO79,"-")</f>
        <v>-</v>
      </c>
      <c r="BS79" s="120"/>
      <c r="BT79" s="121" t="str">
        <f>IFERROR(BS79/BO79,"-")</f>
        <v>-</v>
      </c>
      <c r="BU79" s="122"/>
      <c r="BV79" s="122"/>
      <c r="BW79" s="122"/>
      <c r="BX79" s="123"/>
      <c r="BY79" s="124" t="str">
        <f>IF(Q79=0,"",IF(BX79=0,"",(BX79/Q79)))</f>
        <v/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 t="str">
        <f>IF(Q79=0,"",IF(CG79=0,"",(CG79/Q79)))</f>
        <v/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/>
      <c r="B80" s="184" t="s">
        <v>203</v>
      </c>
      <c r="C80" s="184" t="s">
        <v>58</v>
      </c>
      <c r="D80" s="184"/>
      <c r="E80" s="184" t="s">
        <v>199</v>
      </c>
      <c r="F80" s="184" t="s">
        <v>102</v>
      </c>
      <c r="G80" s="184" t="s">
        <v>61</v>
      </c>
      <c r="H80" s="87" t="s">
        <v>186</v>
      </c>
      <c r="I80" s="87" t="s">
        <v>200</v>
      </c>
      <c r="J80" s="186" t="s">
        <v>158</v>
      </c>
      <c r="K80" s="176"/>
      <c r="L80" s="79">
        <v>8</v>
      </c>
      <c r="M80" s="79">
        <v>0</v>
      </c>
      <c r="N80" s="79">
        <v>28</v>
      </c>
      <c r="O80" s="88">
        <v>1</v>
      </c>
      <c r="P80" s="89">
        <v>0</v>
      </c>
      <c r="Q80" s="90">
        <f>O80+P80</f>
        <v>1</v>
      </c>
      <c r="R80" s="80">
        <f>IFERROR(Q80/N80,"-")</f>
        <v>0.035714285714286</v>
      </c>
      <c r="S80" s="79">
        <v>0</v>
      </c>
      <c r="T80" s="79">
        <v>1</v>
      </c>
      <c r="U80" s="80">
        <f>IFERROR(T80/(Q80),"-")</f>
        <v>1</v>
      </c>
      <c r="V80" s="81"/>
      <c r="W80" s="82">
        <v>0</v>
      </c>
      <c r="X80" s="80">
        <f>IF(Q80=0,"-",W80/Q80)</f>
        <v>0</v>
      </c>
      <c r="Y80" s="181">
        <v>0</v>
      </c>
      <c r="Z80" s="182">
        <f>IFERROR(Y80/Q80,"-")</f>
        <v>0</v>
      </c>
      <c r="AA80" s="182" t="str">
        <f>IFERROR(Y80/W80,"-")</f>
        <v>-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>
        <v>1</v>
      </c>
      <c r="AX80" s="104">
        <f>IF(Q80=0,"",IF(AW80=0,"",(AW80/Q80)))</f>
        <v>1</v>
      </c>
      <c r="AY80" s="103"/>
      <c r="AZ80" s="105">
        <f>IFERROR(AY80/AW80,"-")</f>
        <v>0</v>
      </c>
      <c r="BA80" s="106"/>
      <c r="BB80" s="107">
        <f>IFERROR(BA80/AW80,"-")</f>
        <v>0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/>
      <c r="BP80" s="117">
        <f>IF(Q80=0,"",IF(BO80=0,"",(BO80/Q80)))</f>
        <v>0</v>
      </c>
      <c r="BQ80" s="118"/>
      <c r="BR80" s="119" t="str">
        <f>IFERROR(BQ80/BO80,"-")</f>
        <v>-</v>
      </c>
      <c r="BS80" s="120"/>
      <c r="BT80" s="121" t="str">
        <f>IFERROR(BS80/BO80,"-")</f>
        <v>-</v>
      </c>
      <c r="BU80" s="122"/>
      <c r="BV80" s="122"/>
      <c r="BW80" s="122"/>
      <c r="BX80" s="123"/>
      <c r="BY80" s="124">
        <f>IF(Q80=0,"",IF(BX80=0,"",(BX80/Q80)))</f>
        <v>0</v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0</v>
      </c>
      <c r="CQ80" s="138">
        <v>0</v>
      </c>
      <c r="CR80" s="138"/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204</v>
      </c>
      <c r="C81" s="184" t="s">
        <v>58</v>
      </c>
      <c r="D81" s="184"/>
      <c r="E81" s="184" t="s">
        <v>72</v>
      </c>
      <c r="F81" s="184" t="s">
        <v>72</v>
      </c>
      <c r="G81" s="184" t="s">
        <v>73</v>
      </c>
      <c r="H81" s="87" t="s">
        <v>123</v>
      </c>
      <c r="I81" s="87"/>
      <c r="J81" s="87"/>
      <c r="K81" s="176"/>
      <c r="L81" s="79">
        <v>78</v>
      </c>
      <c r="M81" s="79">
        <v>38</v>
      </c>
      <c r="N81" s="79">
        <v>15</v>
      </c>
      <c r="O81" s="88">
        <v>3</v>
      </c>
      <c r="P81" s="89">
        <v>0</v>
      </c>
      <c r="Q81" s="90">
        <f>O81+P81</f>
        <v>3</v>
      </c>
      <c r="R81" s="80">
        <f>IFERROR(Q81/N81,"-")</f>
        <v>0.2</v>
      </c>
      <c r="S81" s="79">
        <v>0</v>
      </c>
      <c r="T81" s="79">
        <v>0</v>
      </c>
      <c r="U81" s="80">
        <f>IFERROR(T81/(Q81),"-")</f>
        <v>0</v>
      </c>
      <c r="V81" s="81"/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1</v>
      </c>
      <c r="BG81" s="110">
        <f>IF(Q81=0,"",IF(BF81=0,"",(BF81/Q81)))</f>
        <v>0.33333333333333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>
        <v>2</v>
      </c>
      <c r="BP81" s="117">
        <f>IF(Q81=0,"",IF(BO81=0,"",(BO81/Q81)))</f>
        <v>0.66666666666667</v>
      </c>
      <c r="BQ81" s="118"/>
      <c r="BR81" s="119">
        <f>IFERROR(BQ81/BO81,"-")</f>
        <v>0</v>
      </c>
      <c r="BS81" s="120"/>
      <c r="BT81" s="121">
        <f>IFERROR(BS81/BO81,"-")</f>
        <v>0</v>
      </c>
      <c r="BU81" s="122"/>
      <c r="BV81" s="122"/>
      <c r="BW81" s="122"/>
      <c r="BX81" s="123"/>
      <c r="BY81" s="124">
        <f>IF(Q81=0,"",IF(BX81=0,"",(BX81/Q81)))</f>
        <v>0</v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30"/>
      <c r="B82" s="84"/>
      <c r="C82" s="84"/>
      <c r="D82" s="85"/>
      <c r="E82" s="85"/>
      <c r="F82" s="85"/>
      <c r="G82" s="86"/>
      <c r="H82" s="87"/>
      <c r="I82" s="87"/>
      <c r="J82" s="87"/>
      <c r="K82" s="177"/>
      <c r="L82" s="34"/>
      <c r="M82" s="34"/>
      <c r="N82" s="31"/>
      <c r="O82" s="23"/>
      <c r="P82" s="23"/>
      <c r="Q82" s="23"/>
      <c r="R82" s="32"/>
      <c r="S82" s="32"/>
      <c r="T82" s="23"/>
      <c r="U82" s="32"/>
      <c r="V82" s="25"/>
      <c r="W82" s="25"/>
      <c r="X82" s="25"/>
      <c r="Y82" s="183"/>
      <c r="Z82" s="183"/>
      <c r="AA82" s="183"/>
      <c r="AB82" s="183"/>
      <c r="AC82" s="33"/>
      <c r="AD82" s="57"/>
      <c r="AE82" s="61"/>
      <c r="AF82" s="62"/>
      <c r="AG82" s="61"/>
      <c r="AH82" s="65"/>
      <c r="AI82" s="66"/>
      <c r="AJ82" s="67"/>
      <c r="AK82" s="68"/>
      <c r="AL82" s="68"/>
      <c r="AM82" s="68"/>
      <c r="AN82" s="61"/>
      <c r="AO82" s="62"/>
      <c r="AP82" s="61"/>
      <c r="AQ82" s="65"/>
      <c r="AR82" s="66"/>
      <c r="AS82" s="67"/>
      <c r="AT82" s="68"/>
      <c r="AU82" s="68"/>
      <c r="AV82" s="68"/>
      <c r="AW82" s="61"/>
      <c r="AX82" s="62"/>
      <c r="AY82" s="61"/>
      <c r="AZ82" s="65"/>
      <c r="BA82" s="66"/>
      <c r="BB82" s="67"/>
      <c r="BC82" s="68"/>
      <c r="BD82" s="68"/>
      <c r="BE82" s="68"/>
      <c r="BF82" s="61"/>
      <c r="BG82" s="62"/>
      <c r="BH82" s="61"/>
      <c r="BI82" s="65"/>
      <c r="BJ82" s="66"/>
      <c r="BK82" s="67"/>
      <c r="BL82" s="68"/>
      <c r="BM82" s="68"/>
      <c r="BN82" s="68"/>
      <c r="BO82" s="63"/>
      <c r="BP82" s="64"/>
      <c r="BQ82" s="61"/>
      <c r="BR82" s="65"/>
      <c r="BS82" s="66"/>
      <c r="BT82" s="67"/>
      <c r="BU82" s="68"/>
      <c r="BV82" s="68"/>
      <c r="BW82" s="68"/>
      <c r="BX82" s="63"/>
      <c r="BY82" s="64"/>
      <c r="BZ82" s="61"/>
      <c r="CA82" s="65"/>
      <c r="CB82" s="66"/>
      <c r="CC82" s="67"/>
      <c r="CD82" s="68"/>
      <c r="CE82" s="68"/>
      <c r="CF82" s="68"/>
      <c r="CG82" s="63"/>
      <c r="CH82" s="64"/>
      <c r="CI82" s="61"/>
      <c r="CJ82" s="65"/>
      <c r="CK82" s="66"/>
      <c r="CL82" s="67"/>
      <c r="CM82" s="68"/>
      <c r="CN82" s="68"/>
      <c r="CO82" s="68"/>
      <c r="CP82" s="69"/>
      <c r="CQ82" s="66"/>
      <c r="CR82" s="66"/>
      <c r="CS82" s="66"/>
      <c r="CT82" s="70"/>
    </row>
    <row r="83" spans="1:99">
      <c r="A83" s="30"/>
      <c r="B83" s="37"/>
      <c r="C83" s="37"/>
      <c r="D83" s="21"/>
      <c r="E83" s="21"/>
      <c r="F83" s="21"/>
      <c r="G83" s="22"/>
      <c r="H83" s="36"/>
      <c r="I83" s="36"/>
      <c r="J83" s="73"/>
      <c r="K83" s="178"/>
      <c r="L83" s="34"/>
      <c r="M83" s="34"/>
      <c r="N83" s="31"/>
      <c r="O83" s="23"/>
      <c r="P83" s="23"/>
      <c r="Q83" s="23"/>
      <c r="R83" s="32"/>
      <c r="S83" s="32"/>
      <c r="T83" s="23"/>
      <c r="U83" s="32"/>
      <c r="V83" s="25"/>
      <c r="W83" s="25"/>
      <c r="X83" s="25"/>
      <c r="Y83" s="183"/>
      <c r="Z83" s="183"/>
      <c r="AA83" s="183"/>
      <c r="AB83" s="183"/>
      <c r="AC83" s="33"/>
      <c r="AD83" s="59"/>
      <c r="AE83" s="61"/>
      <c r="AF83" s="62"/>
      <c r="AG83" s="61"/>
      <c r="AH83" s="65"/>
      <c r="AI83" s="66"/>
      <c r="AJ83" s="67"/>
      <c r="AK83" s="68"/>
      <c r="AL83" s="68"/>
      <c r="AM83" s="68"/>
      <c r="AN83" s="61"/>
      <c r="AO83" s="62"/>
      <c r="AP83" s="61"/>
      <c r="AQ83" s="65"/>
      <c r="AR83" s="66"/>
      <c r="AS83" s="67"/>
      <c r="AT83" s="68"/>
      <c r="AU83" s="68"/>
      <c r="AV83" s="68"/>
      <c r="AW83" s="61"/>
      <c r="AX83" s="62"/>
      <c r="AY83" s="61"/>
      <c r="AZ83" s="65"/>
      <c r="BA83" s="66"/>
      <c r="BB83" s="67"/>
      <c r="BC83" s="68"/>
      <c r="BD83" s="68"/>
      <c r="BE83" s="68"/>
      <c r="BF83" s="61"/>
      <c r="BG83" s="62"/>
      <c r="BH83" s="61"/>
      <c r="BI83" s="65"/>
      <c r="BJ83" s="66"/>
      <c r="BK83" s="67"/>
      <c r="BL83" s="68"/>
      <c r="BM83" s="68"/>
      <c r="BN83" s="68"/>
      <c r="BO83" s="63"/>
      <c r="BP83" s="64"/>
      <c r="BQ83" s="61"/>
      <c r="BR83" s="65"/>
      <c r="BS83" s="66"/>
      <c r="BT83" s="67"/>
      <c r="BU83" s="68"/>
      <c r="BV83" s="68"/>
      <c r="BW83" s="68"/>
      <c r="BX83" s="63"/>
      <c r="BY83" s="64"/>
      <c r="BZ83" s="61"/>
      <c r="CA83" s="65"/>
      <c r="CB83" s="66"/>
      <c r="CC83" s="67"/>
      <c r="CD83" s="68"/>
      <c r="CE83" s="68"/>
      <c r="CF83" s="68"/>
      <c r="CG83" s="63"/>
      <c r="CH83" s="64"/>
      <c r="CI83" s="61"/>
      <c r="CJ83" s="65"/>
      <c r="CK83" s="66"/>
      <c r="CL83" s="67"/>
      <c r="CM83" s="68"/>
      <c r="CN83" s="68"/>
      <c r="CO83" s="68"/>
      <c r="CP83" s="69"/>
      <c r="CQ83" s="66"/>
      <c r="CR83" s="66"/>
      <c r="CS83" s="66"/>
      <c r="CT83" s="70"/>
    </row>
    <row r="84" spans="1:99">
      <c r="A84" s="19">
        <f>AC84</f>
        <v>1.7678571428571</v>
      </c>
      <c r="B84" s="39"/>
      <c r="C84" s="39"/>
      <c r="D84" s="39"/>
      <c r="E84" s="39"/>
      <c r="F84" s="39"/>
      <c r="G84" s="39"/>
      <c r="H84" s="40" t="s">
        <v>205</v>
      </c>
      <c r="I84" s="40"/>
      <c r="J84" s="40"/>
      <c r="K84" s="179">
        <f>SUM(K6:K83)</f>
        <v>5040000</v>
      </c>
      <c r="L84" s="41">
        <f>SUM(L6:L83)</f>
        <v>2183</v>
      </c>
      <c r="M84" s="41">
        <f>SUM(M6:M83)</f>
        <v>947</v>
      </c>
      <c r="N84" s="41">
        <f>SUM(N6:N83)</f>
        <v>2335</v>
      </c>
      <c r="O84" s="41">
        <f>SUM(O6:O83)</f>
        <v>370</v>
      </c>
      <c r="P84" s="41">
        <f>SUM(P6:P83)</f>
        <v>1</v>
      </c>
      <c r="Q84" s="41">
        <f>SUM(Q6:Q83)</f>
        <v>371</v>
      </c>
      <c r="R84" s="42">
        <f>IFERROR(Q84/N84,"-")</f>
        <v>0.15888650963597</v>
      </c>
      <c r="S84" s="76">
        <f>SUM(S6:S83)</f>
        <v>60</v>
      </c>
      <c r="T84" s="76">
        <f>SUM(T6:T83)</f>
        <v>114</v>
      </c>
      <c r="U84" s="42">
        <f>IFERROR(S84/Q84,"-")</f>
        <v>0.16172506738544</v>
      </c>
      <c r="V84" s="43">
        <f>IFERROR(K84/Q84,"-")</f>
        <v>13584.905660377</v>
      </c>
      <c r="W84" s="44">
        <f>SUM(W6:W83)</f>
        <v>106</v>
      </c>
      <c r="X84" s="42">
        <f>IFERROR(W84/Q84,"-")</f>
        <v>0.28571428571429</v>
      </c>
      <c r="Y84" s="179">
        <f>SUM(Y6:Y83)</f>
        <v>8910000</v>
      </c>
      <c r="Z84" s="179">
        <f>IFERROR(Y84/Q84,"-")</f>
        <v>24016.172506739</v>
      </c>
      <c r="AA84" s="179">
        <f>IFERROR(Y84/W84,"-")</f>
        <v>84056.603773585</v>
      </c>
      <c r="AB84" s="179">
        <f>Y84-K84</f>
        <v>3870000</v>
      </c>
      <c r="AC84" s="45">
        <f>Y84/K84</f>
        <v>1.7678571428571</v>
      </c>
      <c r="AD84" s="58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30"/>
    <mergeCell ref="K17:K30"/>
    <mergeCell ref="V17:V30"/>
    <mergeCell ref="AB17:AB30"/>
    <mergeCell ref="AC17:AC30"/>
    <mergeCell ref="A31:A35"/>
    <mergeCell ref="K31:K35"/>
    <mergeCell ref="V31:V35"/>
    <mergeCell ref="AB31:AB35"/>
    <mergeCell ref="AC31:AC35"/>
    <mergeCell ref="A36:A40"/>
    <mergeCell ref="K36:K40"/>
    <mergeCell ref="V36:V40"/>
    <mergeCell ref="AB36:AB40"/>
    <mergeCell ref="AC36:AC40"/>
    <mergeCell ref="A41:A44"/>
    <mergeCell ref="K41:K44"/>
    <mergeCell ref="V41:V44"/>
    <mergeCell ref="AB41:AB44"/>
    <mergeCell ref="AC41:AC44"/>
    <mergeCell ref="A45:A46"/>
    <mergeCell ref="K45:K46"/>
    <mergeCell ref="V45:V46"/>
    <mergeCell ref="AB45:AB46"/>
    <mergeCell ref="AC45:AC46"/>
    <mergeCell ref="A47:A48"/>
    <mergeCell ref="K47:K48"/>
    <mergeCell ref="V47:V48"/>
    <mergeCell ref="AB47:AB48"/>
    <mergeCell ref="AC47:AC48"/>
    <mergeCell ref="A49:A50"/>
    <mergeCell ref="K49:K50"/>
    <mergeCell ref="V49:V50"/>
    <mergeCell ref="AB49:AB50"/>
    <mergeCell ref="AC49:AC50"/>
    <mergeCell ref="A51:A52"/>
    <mergeCell ref="K51:K52"/>
    <mergeCell ref="V51:V52"/>
    <mergeCell ref="AB51:AB52"/>
    <mergeCell ref="AC51:AC52"/>
    <mergeCell ref="A53:A54"/>
    <mergeCell ref="K53:K54"/>
    <mergeCell ref="V53:V54"/>
    <mergeCell ref="AB53:AB54"/>
    <mergeCell ref="AC53:AC54"/>
    <mergeCell ref="A55:A56"/>
    <mergeCell ref="K55:K56"/>
    <mergeCell ref="V55:V56"/>
    <mergeCell ref="AB55:AB56"/>
    <mergeCell ref="AC55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81"/>
    <mergeCell ref="K77:K81"/>
    <mergeCell ref="V77:V81"/>
    <mergeCell ref="AB77:AB81"/>
    <mergeCell ref="AC77:AC8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0.042857142857143</v>
      </c>
      <c r="B6" s="184" t="s">
        <v>207</v>
      </c>
      <c r="C6" s="184" t="s">
        <v>208</v>
      </c>
      <c r="D6" s="184" t="s">
        <v>209</v>
      </c>
      <c r="E6" s="184" t="s">
        <v>210</v>
      </c>
      <c r="F6" s="184"/>
      <c r="G6" s="184" t="s">
        <v>211</v>
      </c>
      <c r="H6" s="87" t="s">
        <v>212</v>
      </c>
      <c r="I6" s="87" t="s">
        <v>213</v>
      </c>
      <c r="J6" s="87" t="s">
        <v>214</v>
      </c>
      <c r="K6" s="176">
        <v>70000</v>
      </c>
      <c r="L6" s="79">
        <v>1</v>
      </c>
      <c r="M6" s="79">
        <v>0</v>
      </c>
      <c r="N6" s="79">
        <v>10</v>
      </c>
      <c r="O6" s="88">
        <v>1</v>
      </c>
      <c r="P6" s="89">
        <v>0</v>
      </c>
      <c r="Q6" s="90">
        <f>O6+P6</f>
        <v>1</v>
      </c>
      <c r="R6" s="80">
        <f>IFERROR(Q6/N6,"-")</f>
        <v>0.1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10000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-67000</v>
      </c>
      <c r="AC6" s="83">
        <f>SUM(Y6:Y7)/SUM(K6:K7)</f>
        <v>0.042857142857143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215</v>
      </c>
      <c r="C7" s="184" t="s">
        <v>208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19</v>
      </c>
      <c r="M7" s="79">
        <v>14</v>
      </c>
      <c r="N7" s="79">
        <v>2</v>
      </c>
      <c r="O7" s="88">
        <v>6</v>
      </c>
      <c r="P7" s="89">
        <v>0</v>
      </c>
      <c r="Q7" s="90">
        <f>O7+P7</f>
        <v>6</v>
      </c>
      <c r="R7" s="80">
        <f>IFERROR(Q7/N7,"-")</f>
        <v>3</v>
      </c>
      <c r="S7" s="79">
        <v>0</v>
      </c>
      <c r="T7" s="79">
        <v>2</v>
      </c>
      <c r="U7" s="80">
        <f>IFERROR(T7/(Q7),"-")</f>
        <v>0.33333333333333</v>
      </c>
      <c r="V7" s="81"/>
      <c r="W7" s="82">
        <v>1</v>
      </c>
      <c r="X7" s="80">
        <f>IF(Q7=0,"-",W7/Q7)</f>
        <v>0.16666666666667</v>
      </c>
      <c r="Y7" s="181">
        <v>3000</v>
      </c>
      <c r="Z7" s="182">
        <f>IFERROR(Y7/Q7,"-")</f>
        <v>500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0.16666666666667</v>
      </c>
      <c r="AP7" s="97">
        <v>1</v>
      </c>
      <c r="AQ7" s="99">
        <f>IFERROR(AP7/AN7,"-")</f>
        <v>1</v>
      </c>
      <c r="AR7" s="100">
        <v>3000</v>
      </c>
      <c r="AS7" s="101">
        <f>IFERROR(AR7/AN7,"-")</f>
        <v>3000</v>
      </c>
      <c r="AT7" s="102">
        <v>1</v>
      </c>
      <c r="AU7" s="102"/>
      <c r="AV7" s="102"/>
      <c r="AW7" s="103">
        <v>1</v>
      </c>
      <c r="AX7" s="104">
        <f>IF(Q7=0,"",IF(AW7=0,"",(AW7/Q7)))</f>
        <v>0.16666666666667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0.16666666666667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3</v>
      </c>
      <c r="BP7" s="117">
        <f>IF(Q7=0,"",IF(BO7=0,"",(BO7/Q7)))</f>
        <v>0.5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3000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9.0266666666667</v>
      </c>
      <c r="B8" s="184" t="s">
        <v>216</v>
      </c>
      <c r="C8" s="184" t="s">
        <v>208</v>
      </c>
      <c r="D8" s="184" t="s">
        <v>209</v>
      </c>
      <c r="E8" s="184" t="s">
        <v>210</v>
      </c>
      <c r="F8" s="184"/>
      <c r="G8" s="184" t="s">
        <v>211</v>
      </c>
      <c r="H8" s="87" t="s">
        <v>217</v>
      </c>
      <c r="I8" s="87" t="s">
        <v>218</v>
      </c>
      <c r="J8" s="87" t="s">
        <v>219</v>
      </c>
      <c r="K8" s="176">
        <v>75000</v>
      </c>
      <c r="L8" s="79">
        <v>28</v>
      </c>
      <c r="M8" s="79">
        <v>0</v>
      </c>
      <c r="N8" s="79">
        <v>82</v>
      </c>
      <c r="O8" s="88">
        <v>10</v>
      </c>
      <c r="P8" s="89">
        <v>0</v>
      </c>
      <c r="Q8" s="90">
        <f>O8+P8</f>
        <v>10</v>
      </c>
      <c r="R8" s="80">
        <f>IFERROR(Q8/N8,"-")</f>
        <v>0.1219512195122</v>
      </c>
      <c r="S8" s="79">
        <v>0</v>
      </c>
      <c r="T8" s="79">
        <v>5</v>
      </c>
      <c r="U8" s="80">
        <f>IFERROR(T8/(Q8),"-")</f>
        <v>0.5</v>
      </c>
      <c r="V8" s="81">
        <f>IFERROR(K8/SUM(Q8:Q9),"-")</f>
        <v>2500</v>
      </c>
      <c r="W8" s="82">
        <v>3</v>
      </c>
      <c r="X8" s="80">
        <f>IF(Q8=0,"-",W8/Q8)</f>
        <v>0.3</v>
      </c>
      <c r="Y8" s="181">
        <v>11000</v>
      </c>
      <c r="Z8" s="182">
        <f>IFERROR(Y8/Q8,"-")</f>
        <v>1100</v>
      </c>
      <c r="AA8" s="182">
        <f>IFERROR(Y8/W8,"-")</f>
        <v>3666.6666666667</v>
      </c>
      <c r="AB8" s="176">
        <f>SUM(Y8:Y9)-SUM(K8:K9)</f>
        <v>602000</v>
      </c>
      <c r="AC8" s="83">
        <f>SUM(Y8:Y9)/SUM(K8:K9)</f>
        <v>9.0266666666667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2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4</v>
      </c>
      <c r="BG8" s="110">
        <f>IF(Q8=0,"",IF(BF8=0,"",(BF8/Q8)))</f>
        <v>0.4</v>
      </c>
      <c r="BH8" s="109">
        <v>2</v>
      </c>
      <c r="BI8" s="111">
        <f>IFERROR(BH8/BF8,"-")</f>
        <v>0.5</v>
      </c>
      <c r="BJ8" s="112">
        <v>6000</v>
      </c>
      <c r="BK8" s="113">
        <f>IFERROR(BJ8/BF8,"-")</f>
        <v>1500</v>
      </c>
      <c r="BL8" s="114">
        <v>2</v>
      </c>
      <c r="BM8" s="114"/>
      <c r="BN8" s="114"/>
      <c r="BO8" s="116">
        <v>3</v>
      </c>
      <c r="BP8" s="117">
        <f>IF(Q8=0,"",IF(BO8=0,"",(BO8/Q8)))</f>
        <v>0.3</v>
      </c>
      <c r="BQ8" s="118">
        <v>1</v>
      </c>
      <c r="BR8" s="119">
        <f>IFERROR(BQ8/BO8,"-")</f>
        <v>0.33333333333333</v>
      </c>
      <c r="BS8" s="120">
        <v>5000</v>
      </c>
      <c r="BT8" s="121">
        <f>IFERROR(BS8/BO8,"-")</f>
        <v>1666.6666666667</v>
      </c>
      <c r="BU8" s="122">
        <v>1</v>
      </c>
      <c r="BV8" s="122"/>
      <c r="BW8" s="122"/>
      <c r="BX8" s="123">
        <v>1</v>
      </c>
      <c r="BY8" s="124">
        <f>IF(Q8=0,"",IF(BX8=0,"",(BX8/Q8)))</f>
        <v>0.1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11000</v>
      </c>
      <c r="CR8" s="138">
        <v>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220</v>
      </c>
      <c r="C9" s="184" t="s">
        <v>208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61</v>
      </c>
      <c r="M9" s="79">
        <v>43</v>
      </c>
      <c r="N9" s="79">
        <v>5</v>
      </c>
      <c r="O9" s="88">
        <v>20</v>
      </c>
      <c r="P9" s="89">
        <v>0</v>
      </c>
      <c r="Q9" s="90">
        <f>O9+P9</f>
        <v>20</v>
      </c>
      <c r="R9" s="80">
        <f>IFERROR(Q9/N9,"-")</f>
        <v>4</v>
      </c>
      <c r="S9" s="79">
        <v>4</v>
      </c>
      <c r="T9" s="79">
        <v>5</v>
      </c>
      <c r="U9" s="80">
        <f>IFERROR(T9/(Q9),"-")</f>
        <v>0.25</v>
      </c>
      <c r="V9" s="81"/>
      <c r="W9" s="82">
        <v>6</v>
      </c>
      <c r="X9" s="80">
        <f>IF(Q9=0,"-",W9/Q9)</f>
        <v>0.3</v>
      </c>
      <c r="Y9" s="181">
        <v>666000</v>
      </c>
      <c r="Z9" s="182">
        <f>IFERROR(Y9/Q9,"-")</f>
        <v>33300</v>
      </c>
      <c r="AA9" s="182">
        <f>IFERROR(Y9/W9,"-")</f>
        <v>111000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0.05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</v>
      </c>
      <c r="BG9" s="110">
        <f>IF(Q9=0,"",IF(BF9=0,"",(BF9/Q9)))</f>
        <v>0.15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8</v>
      </c>
      <c r="BP9" s="117">
        <f>IF(Q9=0,"",IF(BO9=0,"",(BO9/Q9)))</f>
        <v>0.4</v>
      </c>
      <c r="BQ9" s="118">
        <v>2</v>
      </c>
      <c r="BR9" s="119">
        <f>IFERROR(BQ9/BO9,"-")</f>
        <v>0.25</v>
      </c>
      <c r="BS9" s="120">
        <v>401000</v>
      </c>
      <c r="BT9" s="121">
        <f>IFERROR(BS9/BO9,"-")</f>
        <v>50125</v>
      </c>
      <c r="BU9" s="122"/>
      <c r="BV9" s="122"/>
      <c r="BW9" s="122">
        <v>2</v>
      </c>
      <c r="BX9" s="123">
        <v>7</v>
      </c>
      <c r="BY9" s="124">
        <f>IF(Q9=0,"",IF(BX9=0,"",(BX9/Q9)))</f>
        <v>0.35</v>
      </c>
      <c r="BZ9" s="125">
        <v>4</v>
      </c>
      <c r="CA9" s="126">
        <f>IFERROR(BZ9/BX9,"-")</f>
        <v>0.57142857142857</v>
      </c>
      <c r="CB9" s="127">
        <v>405000</v>
      </c>
      <c r="CC9" s="128">
        <f>IFERROR(CB9/BX9,"-")</f>
        <v>57857.142857143</v>
      </c>
      <c r="CD9" s="129">
        <v>1</v>
      </c>
      <c r="CE9" s="129"/>
      <c r="CF9" s="129">
        <v>3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6</v>
      </c>
      <c r="CQ9" s="138">
        <v>666000</v>
      </c>
      <c r="CR9" s="138">
        <v>340000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4.6896551724138</v>
      </c>
      <c r="B12" s="39"/>
      <c r="C12" s="39"/>
      <c r="D12" s="39"/>
      <c r="E12" s="39"/>
      <c r="F12" s="39"/>
      <c r="G12" s="39"/>
      <c r="H12" s="40" t="s">
        <v>221</v>
      </c>
      <c r="I12" s="40"/>
      <c r="J12" s="40"/>
      <c r="K12" s="179">
        <f>SUM(K6:K11)</f>
        <v>145000</v>
      </c>
      <c r="L12" s="41">
        <f>SUM(L6:L11)</f>
        <v>109</v>
      </c>
      <c r="M12" s="41">
        <f>SUM(M6:M11)</f>
        <v>57</v>
      </c>
      <c r="N12" s="41">
        <f>SUM(N6:N11)</f>
        <v>99</v>
      </c>
      <c r="O12" s="41">
        <f>SUM(O6:O11)</f>
        <v>37</v>
      </c>
      <c r="P12" s="41">
        <f>SUM(P6:P11)</f>
        <v>0</v>
      </c>
      <c r="Q12" s="41">
        <f>SUM(Q6:Q11)</f>
        <v>37</v>
      </c>
      <c r="R12" s="42">
        <f>IFERROR(Q12/N12,"-")</f>
        <v>0.37373737373737</v>
      </c>
      <c r="S12" s="76">
        <f>SUM(S6:S11)</f>
        <v>4</v>
      </c>
      <c r="T12" s="76">
        <f>SUM(T6:T11)</f>
        <v>12</v>
      </c>
      <c r="U12" s="42">
        <f>IFERROR(S12/Q12,"-")</f>
        <v>0.10810810810811</v>
      </c>
      <c r="V12" s="43">
        <f>IFERROR(K12/Q12,"-")</f>
        <v>3918.9189189189</v>
      </c>
      <c r="W12" s="44">
        <f>SUM(W6:W11)</f>
        <v>10</v>
      </c>
      <c r="X12" s="42">
        <f>IFERROR(W12/Q12,"-")</f>
        <v>0.27027027027027</v>
      </c>
      <c r="Y12" s="179">
        <f>SUM(Y6:Y11)</f>
        <v>680000</v>
      </c>
      <c r="Z12" s="179">
        <f>IFERROR(Y12/Q12,"-")</f>
        <v>18378.378378378</v>
      </c>
      <c r="AA12" s="179">
        <f>IFERROR(Y12/W12,"-")</f>
        <v>68000</v>
      </c>
      <c r="AB12" s="179">
        <f>Y12-K12</f>
        <v>535000</v>
      </c>
      <c r="AC12" s="45">
        <f>Y12/K12</f>
        <v>4.6896551724138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222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0.2125</v>
      </c>
      <c r="B6" s="184" t="s">
        <v>223</v>
      </c>
      <c r="C6" s="184" t="s">
        <v>208</v>
      </c>
      <c r="D6" s="184" t="s">
        <v>224</v>
      </c>
      <c r="E6" s="184" t="s">
        <v>225</v>
      </c>
      <c r="F6" s="184" t="s">
        <v>226</v>
      </c>
      <c r="G6" s="184" t="s">
        <v>227</v>
      </c>
      <c r="H6" s="87" t="s">
        <v>228</v>
      </c>
      <c r="I6" s="87" t="s">
        <v>229</v>
      </c>
      <c r="J6" s="87" t="s">
        <v>230</v>
      </c>
      <c r="K6" s="176">
        <v>80000</v>
      </c>
      <c r="L6" s="79">
        <v>9</v>
      </c>
      <c r="M6" s="79">
        <v>0</v>
      </c>
      <c r="N6" s="79">
        <v>39</v>
      </c>
      <c r="O6" s="88">
        <v>1</v>
      </c>
      <c r="P6" s="89">
        <v>0</v>
      </c>
      <c r="Q6" s="90">
        <f>O6+P6</f>
        <v>1</v>
      </c>
      <c r="R6" s="80">
        <f>IFERROR(Q6/N6,"-")</f>
        <v>0.025641025641026</v>
      </c>
      <c r="S6" s="79">
        <v>1</v>
      </c>
      <c r="T6" s="79">
        <v>0</v>
      </c>
      <c r="U6" s="80">
        <f>IFERROR(T6/(Q6),"-")</f>
        <v>0</v>
      </c>
      <c r="V6" s="81">
        <f>IFERROR(K6/SUM(Q6:Q7),"-")</f>
        <v>3478.2608695652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-63000</v>
      </c>
      <c r="AC6" s="83">
        <f>SUM(Y6:Y7)/SUM(K6:K7)</f>
        <v>0.2125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231</v>
      </c>
      <c r="C7" s="184" t="s">
        <v>208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95</v>
      </c>
      <c r="M7" s="79">
        <v>59</v>
      </c>
      <c r="N7" s="79">
        <v>8</v>
      </c>
      <c r="O7" s="88">
        <v>22</v>
      </c>
      <c r="P7" s="89">
        <v>0</v>
      </c>
      <c r="Q7" s="90">
        <f>O7+P7</f>
        <v>22</v>
      </c>
      <c r="R7" s="80">
        <f>IFERROR(Q7/N7,"-")</f>
        <v>2.75</v>
      </c>
      <c r="S7" s="79">
        <v>2</v>
      </c>
      <c r="T7" s="79">
        <v>4</v>
      </c>
      <c r="U7" s="80">
        <f>IFERROR(T7/(Q7),"-")</f>
        <v>0.18181818181818</v>
      </c>
      <c r="V7" s="81"/>
      <c r="W7" s="82">
        <v>2</v>
      </c>
      <c r="X7" s="80">
        <f>IF(Q7=0,"-",W7/Q7)</f>
        <v>0.090909090909091</v>
      </c>
      <c r="Y7" s="181">
        <v>17000</v>
      </c>
      <c r="Z7" s="182">
        <f>IFERROR(Y7/Q7,"-")</f>
        <v>772.72727272727</v>
      </c>
      <c r="AA7" s="182">
        <f>IFERROR(Y7/W7,"-")</f>
        <v>8500</v>
      </c>
      <c r="AB7" s="176"/>
      <c r="AC7" s="83"/>
      <c r="AD7" s="77"/>
      <c r="AE7" s="91">
        <v>5</v>
      </c>
      <c r="AF7" s="92">
        <f>IF(Q7=0,"",IF(AE7=0,"",(AE7/Q7)))</f>
        <v>0.22727272727273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6</v>
      </c>
      <c r="AO7" s="98">
        <f>IF(Q7=0,"",IF(AN7=0,"",(AN7/Q7)))</f>
        <v>0.27272727272727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3</v>
      </c>
      <c r="BG7" s="110">
        <f>IF(Q7=0,"",IF(BF7=0,"",(BF7/Q7)))</f>
        <v>0.13636363636364</v>
      </c>
      <c r="BH7" s="109">
        <v>1</v>
      </c>
      <c r="BI7" s="111">
        <f>IFERROR(BH7/BF7,"-")</f>
        <v>0.33333333333333</v>
      </c>
      <c r="BJ7" s="112">
        <v>10000</v>
      </c>
      <c r="BK7" s="113">
        <f>IFERROR(BJ7/BF7,"-")</f>
        <v>3333.3333333333</v>
      </c>
      <c r="BL7" s="114">
        <v>1</v>
      </c>
      <c r="BM7" s="114"/>
      <c r="BN7" s="114"/>
      <c r="BO7" s="116">
        <v>4</v>
      </c>
      <c r="BP7" s="117">
        <f>IF(Q7=0,"",IF(BO7=0,"",(BO7/Q7)))</f>
        <v>0.18181818181818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3</v>
      </c>
      <c r="BY7" s="124">
        <f>IF(Q7=0,"",IF(BX7=0,"",(BX7/Q7)))</f>
        <v>0.13636363636364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0.045454545454545</v>
      </c>
      <c r="CI7" s="132">
        <v>1</v>
      </c>
      <c r="CJ7" s="133">
        <f>IFERROR(CI7/CG7,"-")</f>
        <v>1</v>
      </c>
      <c r="CK7" s="134">
        <v>58000</v>
      </c>
      <c r="CL7" s="135">
        <f>IFERROR(CK7/CG7,"-")</f>
        <v>58000</v>
      </c>
      <c r="CM7" s="136"/>
      <c r="CN7" s="136"/>
      <c r="CO7" s="136">
        <v>1</v>
      </c>
      <c r="CP7" s="137">
        <v>2</v>
      </c>
      <c r="CQ7" s="138">
        <v>17000</v>
      </c>
      <c r="CR7" s="138">
        <v>58000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4.825</v>
      </c>
      <c r="B8" s="184" t="s">
        <v>232</v>
      </c>
      <c r="C8" s="184" t="s">
        <v>208</v>
      </c>
      <c r="D8" s="184" t="s">
        <v>224</v>
      </c>
      <c r="E8" s="184" t="s">
        <v>225</v>
      </c>
      <c r="F8" s="184"/>
      <c r="G8" s="184" t="s">
        <v>227</v>
      </c>
      <c r="H8" s="87" t="s">
        <v>233</v>
      </c>
      <c r="I8" s="87" t="s">
        <v>229</v>
      </c>
      <c r="J8" s="185" t="s">
        <v>163</v>
      </c>
      <c r="K8" s="176">
        <v>80000</v>
      </c>
      <c r="L8" s="79">
        <v>15</v>
      </c>
      <c r="M8" s="79">
        <v>0</v>
      </c>
      <c r="N8" s="79">
        <v>59</v>
      </c>
      <c r="O8" s="88">
        <v>7</v>
      </c>
      <c r="P8" s="89">
        <v>0</v>
      </c>
      <c r="Q8" s="90">
        <f>O8+P8</f>
        <v>7</v>
      </c>
      <c r="R8" s="80">
        <f>IFERROR(Q8/N8,"-")</f>
        <v>0.11864406779661</v>
      </c>
      <c r="S8" s="79">
        <v>0</v>
      </c>
      <c r="T8" s="79">
        <v>2</v>
      </c>
      <c r="U8" s="80">
        <f>IFERROR(T8/(Q8),"-")</f>
        <v>0.28571428571429</v>
      </c>
      <c r="V8" s="81">
        <f>IFERROR(K8/SUM(Q8:Q9),"-")</f>
        <v>1290.3225806452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306000</v>
      </c>
      <c r="AC8" s="83">
        <f>SUM(Y8:Y9)/SUM(K8:K9)</f>
        <v>4.825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2</v>
      </c>
      <c r="AO8" s="98">
        <f>IF(Q8=0,"",IF(AN8=0,"",(AN8/Q8)))</f>
        <v>0.28571428571429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0.14285714285714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3</v>
      </c>
      <c r="BG8" s="110">
        <f>IF(Q8=0,"",IF(BF8=0,"",(BF8/Q8)))</f>
        <v>0.42857142857143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0.14285714285714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234</v>
      </c>
      <c r="C9" s="184" t="s">
        <v>208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145</v>
      </c>
      <c r="M9" s="79">
        <v>115</v>
      </c>
      <c r="N9" s="79">
        <v>46</v>
      </c>
      <c r="O9" s="88">
        <v>55</v>
      </c>
      <c r="P9" s="89">
        <v>0</v>
      </c>
      <c r="Q9" s="90">
        <f>O9+P9</f>
        <v>55</v>
      </c>
      <c r="R9" s="80">
        <f>IFERROR(Q9/N9,"-")</f>
        <v>1.195652173913</v>
      </c>
      <c r="S9" s="79">
        <v>5</v>
      </c>
      <c r="T9" s="79">
        <v>10</v>
      </c>
      <c r="U9" s="80">
        <f>IFERROR(T9/(Q9),"-")</f>
        <v>0.18181818181818</v>
      </c>
      <c r="V9" s="81"/>
      <c r="W9" s="82">
        <v>7</v>
      </c>
      <c r="X9" s="80">
        <f>IF(Q9=0,"-",W9/Q9)</f>
        <v>0.12727272727273</v>
      </c>
      <c r="Y9" s="181">
        <v>386000</v>
      </c>
      <c r="Z9" s="182">
        <f>IFERROR(Y9/Q9,"-")</f>
        <v>7018.1818181818</v>
      </c>
      <c r="AA9" s="182">
        <f>IFERROR(Y9/W9,"-")</f>
        <v>55142.857142857</v>
      </c>
      <c r="AB9" s="176"/>
      <c r="AC9" s="83"/>
      <c r="AD9" s="77"/>
      <c r="AE9" s="91">
        <v>4</v>
      </c>
      <c r="AF9" s="92">
        <f>IF(Q9=0,"",IF(AE9=0,"",(AE9/Q9)))</f>
        <v>0.072727272727273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6</v>
      </c>
      <c r="AO9" s="98">
        <f>IF(Q9=0,"",IF(AN9=0,"",(AN9/Q9)))</f>
        <v>0.10909090909091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6</v>
      </c>
      <c r="AX9" s="104">
        <f>IF(Q9=0,"",IF(AW9=0,"",(AW9/Q9)))</f>
        <v>0.10909090909091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13</v>
      </c>
      <c r="BG9" s="110">
        <f>IF(Q9=0,"",IF(BF9=0,"",(BF9/Q9)))</f>
        <v>0.23636363636364</v>
      </c>
      <c r="BH9" s="109">
        <v>1</v>
      </c>
      <c r="BI9" s="111">
        <f>IFERROR(BH9/BF9,"-")</f>
        <v>0.076923076923077</v>
      </c>
      <c r="BJ9" s="112">
        <v>3000</v>
      </c>
      <c r="BK9" s="113">
        <f>IFERROR(BJ9/BF9,"-")</f>
        <v>230.76923076923</v>
      </c>
      <c r="BL9" s="114">
        <v>1</v>
      </c>
      <c r="BM9" s="114"/>
      <c r="BN9" s="114"/>
      <c r="BO9" s="116">
        <v>14</v>
      </c>
      <c r="BP9" s="117">
        <f>IF(Q9=0,"",IF(BO9=0,"",(BO9/Q9)))</f>
        <v>0.25454545454545</v>
      </c>
      <c r="BQ9" s="118">
        <v>3</v>
      </c>
      <c r="BR9" s="119">
        <f>IFERROR(BQ9/BO9,"-")</f>
        <v>0.21428571428571</v>
      </c>
      <c r="BS9" s="120">
        <v>223000</v>
      </c>
      <c r="BT9" s="121">
        <f>IFERROR(BS9/BO9,"-")</f>
        <v>15928.571428571</v>
      </c>
      <c r="BU9" s="122"/>
      <c r="BV9" s="122"/>
      <c r="BW9" s="122">
        <v>3</v>
      </c>
      <c r="BX9" s="123">
        <v>10</v>
      </c>
      <c r="BY9" s="124">
        <f>IF(Q9=0,"",IF(BX9=0,"",(BX9/Q9)))</f>
        <v>0.18181818181818</v>
      </c>
      <c r="BZ9" s="125">
        <v>3</v>
      </c>
      <c r="CA9" s="126">
        <f>IFERROR(BZ9/BX9,"-")</f>
        <v>0.3</v>
      </c>
      <c r="CB9" s="127">
        <v>710000</v>
      </c>
      <c r="CC9" s="128">
        <f>IFERROR(CB9/BX9,"-")</f>
        <v>71000</v>
      </c>
      <c r="CD9" s="129">
        <v>1</v>
      </c>
      <c r="CE9" s="129"/>
      <c r="CF9" s="129">
        <v>2</v>
      </c>
      <c r="CG9" s="130">
        <v>2</v>
      </c>
      <c r="CH9" s="131">
        <f>IF(Q9=0,"",IF(CG9=0,"",(CG9/Q9)))</f>
        <v>0.036363636363636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7</v>
      </c>
      <c r="CQ9" s="138">
        <v>386000</v>
      </c>
      <c r="CR9" s="138">
        <v>700000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2.51875</v>
      </c>
      <c r="B12" s="39"/>
      <c r="C12" s="39"/>
      <c r="D12" s="39"/>
      <c r="E12" s="39"/>
      <c r="F12" s="39"/>
      <c r="G12" s="39"/>
      <c r="H12" s="40" t="s">
        <v>235</v>
      </c>
      <c r="I12" s="40"/>
      <c r="J12" s="40"/>
      <c r="K12" s="179">
        <f>SUM(K6:K11)</f>
        <v>160000</v>
      </c>
      <c r="L12" s="41">
        <f>SUM(L6:L11)</f>
        <v>264</v>
      </c>
      <c r="M12" s="41">
        <f>SUM(M6:M11)</f>
        <v>174</v>
      </c>
      <c r="N12" s="41">
        <f>SUM(N6:N11)</f>
        <v>152</v>
      </c>
      <c r="O12" s="41">
        <f>SUM(O6:O11)</f>
        <v>85</v>
      </c>
      <c r="P12" s="41">
        <f>SUM(P6:P11)</f>
        <v>0</v>
      </c>
      <c r="Q12" s="41">
        <f>SUM(Q6:Q11)</f>
        <v>85</v>
      </c>
      <c r="R12" s="42">
        <f>IFERROR(Q12/N12,"-")</f>
        <v>0.55921052631579</v>
      </c>
      <c r="S12" s="76">
        <f>SUM(S6:S11)</f>
        <v>8</v>
      </c>
      <c r="T12" s="76">
        <f>SUM(T6:T11)</f>
        <v>16</v>
      </c>
      <c r="U12" s="42">
        <f>IFERROR(S12/Q12,"-")</f>
        <v>0.094117647058824</v>
      </c>
      <c r="V12" s="43">
        <f>IFERROR(K12/Q12,"-")</f>
        <v>1882.3529411765</v>
      </c>
      <c r="W12" s="44">
        <f>SUM(W6:W11)</f>
        <v>9</v>
      </c>
      <c r="X12" s="42">
        <f>IFERROR(W12/Q12,"-")</f>
        <v>0.10588235294118</v>
      </c>
      <c r="Y12" s="179">
        <f>SUM(Y6:Y11)</f>
        <v>403000</v>
      </c>
      <c r="Z12" s="179">
        <f>IFERROR(Y12/Q12,"-")</f>
        <v>4741.1764705882</v>
      </c>
      <c r="AA12" s="179">
        <f>IFERROR(Y12/W12,"-")</f>
        <v>44777.777777778</v>
      </c>
      <c r="AB12" s="179">
        <f>Y12-K12</f>
        <v>243000</v>
      </c>
      <c r="AC12" s="45">
        <f>Y12/K12</f>
        <v>2.51875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