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<sst xmlns="http://schemas.openxmlformats.org/spreadsheetml/2006/main" uniqueCount="242">
  <si>
    <t>04月</t>
  </si>
  <si>
    <t>わくドキ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</si>
  <si>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</si>
  <si>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</si>
  <si>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</si>
  <si>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</si>
  <si>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</si>
  <si>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</si>
  <si>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</si>
  <si>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</si>
  <si>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</si>
  <si>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</si>
  <si>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</si>
  <si>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</si>
  <si>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</si>
  <si>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</si>
  <si>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</si>
  <si>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</si>
  <si>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</si>
  <si>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</si>
  <si>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</si>
  <si>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</si>
  <si>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</si>
  <si>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</si>
  <si>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</si>
  <si>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</si>
  <si>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</si>
  <si>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</si>
  <si>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</si>
  <si>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</si>
  <si>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</si>
  <si>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</si>
  <si>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</si>
  <si>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</si>
  <si>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</si>
  <si>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</si>
  <si>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</si>
  <si>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</si>
  <si>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</si>
  <si>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</si>
  <si>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</si>
  <si>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</si>
  <si>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</si>
  <si>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</si>
  <si>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</si>
  <si>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</si>
  <si>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</si>
  <si>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</si>
  <si>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</si>
  <si>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</si>
  <si>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</si>
  <si>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</si>
  <si>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</si>
  <si>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</si>
  <si>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</si>
  <si>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</si>
  <si>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</si>
  <si>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np1450</t>
  </si>
  <si>
    <t>インターカラー</t>
  </si>
  <si>
    <t>C版</t>
  </si>
  <si>
    <t>恋愛経験は不要！女性がリードしてくれます！</t>
  </si>
  <si>
    <t>lp03_a</t>
  </si>
  <si>
    <t>スポニチ関東</t>
  </si>
  <si>
    <t>4C終面全5段</t>
  </si>
  <si>
    <t>4月21日(日)</t>
  </si>
  <si>
    <t>np1451</t>
  </si>
  <si>
    <t>男の夢をかなえます 超美熟女から逆指名</t>
  </si>
  <si>
    <t>スポニチ関西</t>
  </si>
  <si>
    <t>np1452</t>
  </si>
  <si>
    <t>スポニチ西部</t>
  </si>
  <si>
    <t>np1453</t>
  </si>
  <si>
    <t>スポニチ北海道</t>
  </si>
  <si>
    <t>np1454</t>
  </si>
  <si>
    <t>(空電共通)</t>
  </si>
  <si>
    <t>空電</t>
  </si>
  <si>
    <t>空電 (共通)</t>
  </si>
  <si>
    <t>np1455</t>
  </si>
  <si>
    <t>熟女版</t>
  </si>
  <si>
    <t>美しい女性から指名ほしい…</t>
  </si>
  <si>
    <t>サンスポ関東</t>
  </si>
  <si>
    <t>4月06日(土)</t>
  </si>
  <si>
    <t>np1456</t>
  </si>
  <si>
    <t>np1457</t>
  </si>
  <si>
    <t>黒：右女３</t>
  </si>
  <si>
    <t>ホントにこんな私でもいいの？</t>
  </si>
  <si>
    <t>サンスポ関西</t>
  </si>
  <si>
    <t>全5段</t>
  </si>
  <si>
    <t>4月14日(日)</t>
  </si>
  <si>
    <t>np1458</t>
  </si>
  <si>
    <t>np1459</t>
  </si>
  <si>
    <t>雑誌版</t>
  </si>
  <si>
    <t>40代女性が恋愛リベンジ</t>
  </si>
  <si>
    <t>4月20日(土)</t>
  </si>
  <si>
    <t>np1460</t>
  </si>
  <si>
    <t>np1461</t>
  </si>
  <si>
    <t>もう５０代の熟女だけど、試しに付き合ってみる？</t>
  </si>
  <si>
    <t>ニッカン関西</t>
  </si>
  <si>
    <t>4C全面</t>
  </si>
  <si>
    <t>np1462</t>
  </si>
  <si>
    <t>np1463</t>
  </si>
  <si>
    <t>記事風版</t>
  </si>
  <si>
    <t>やってみてダメなら、すぐ退会OK</t>
  </si>
  <si>
    <t>スポーツ報知関東</t>
  </si>
  <si>
    <t>np1464</t>
  </si>
  <si>
    <t>np1465</t>
  </si>
  <si>
    <t>右女３</t>
  </si>
  <si>
    <t>①63「中年男性格付けチェック！大人の恋愛サービスAお金と時間の無駄のサービスB」</t>
  </si>
  <si>
    <t>半2段つかみ20段保証</t>
  </si>
  <si>
    <t>20段保証</t>
  </si>
  <si>
    <t>np1466</t>
  </si>
  <si>
    <t>恋愛経験は不要！女性がリードしてくれます。</t>
  </si>
  <si>
    <t>半3段つかみ20段保証</t>
  </si>
  <si>
    <t>np1467</t>
  </si>
  <si>
    <t>もう50代の熟女だけど試しに私と・・・</t>
  </si>
  <si>
    <t>半5段つかみ20段保証</t>
  </si>
  <si>
    <t>np1468</t>
  </si>
  <si>
    <t>np1469</t>
  </si>
  <si>
    <t>記事版</t>
  </si>
  <si>
    <t>①５分で出会って</t>
  </si>
  <si>
    <t>東スポ 8回セット</t>
  </si>
  <si>
    <t>半2段金土</t>
  </si>
  <si>
    <t>4/1～</t>
  </si>
  <si>
    <t>np1470</t>
  </si>
  <si>
    <t>逆説版</t>
  </si>
  <si>
    <t>②久々にすごく興奮した</t>
  </si>
  <si>
    <t>np1471</t>
  </si>
  <si>
    <t>③行広告版</t>
  </si>
  <si>
    <t>np1472</t>
  </si>
  <si>
    <t>np1473</t>
  </si>
  <si>
    <t>PA版</t>
  </si>
  <si>
    <t>出会いを求める方々に一番必要なのは『待つ』ことだと思います。</t>
  </si>
  <si>
    <t>4月27日(土)</t>
  </si>
  <si>
    <t>np1474</t>
  </si>
  <si>
    <t>np1475</t>
  </si>
  <si>
    <t>漫画版</t>
  </si>
  <si>
    <t>出会い系？いえ、デート系です。</t>
  </si>
  <si>
    <t>np1476</t>
  </si>
  <si>
    <t>np1477</t>
  </si>
  <si>
    <t>清純そうな見た目キャッチ</t>
  </si>
  <si>
    <t>ニッカン関東</t>
  </si>
  <si>
    <t>np1478</t>
  </si>
  <si>
    <t>np1479</t>
  </si>
  <si>
    <t>女性からナンパしてほしい…</t>
  </si>
  <si>
    <t>4月07日(日)</t>
  </si>
  <si>
    <t>np1480</t>
  </si>
  <si>
    <t>np1481</t>
  </si>
  <si>
    <t>優しすぎる熟女と出会ってこっそりハッスル</t>
  </si>
  <si>
    <t>デイリースポーツ関西</t>
  </si>
  <si>
    <t>4月26日(金)</t>
  </si>
  <si>
    <t>np1482</t>
  </si>
  <si>
    <t>np1483</t>
  </si>
  <si>
    <t>トゥギャザーする女性をゲットしようぜ！</t>
  </si>
  <si>
    <t>九スポ</t>
  </si>
  <si>
    <t>np1484</t>
  </si>
  <si>
    <t>np1485</t>
  </si>
  <si>
    <t>リアルガチ出会い物語キャッチ</t>
  </si>
  <si>
    <t>4C終面雑報</t>
  </si>
  <si>
    <t>4月03日(水)</t>
  </si>
  <si>
    <t>np1486</t>
  </si>
  <si>
    <t>np1487</t>
  </si>
  <si>
    <t>私みたいな中年が初めてで後悔しない</t>
  </si>
  <si>
    <t>4月05日(金)</t>
  </si>
  <si>
    <t>np1488</t>
  </si>
  <si>
    <t>np1489</t>
  </si>
  <si>
    <t>67「定員になり次第、終了！！」</t>
  </si>
  <si>
    <t>4C記事枠</t>
  </si>
  <si>
    <t>np1490</t>
  </si>
  <si>
    <t>68「久々に燃えました！」</t>
  </si>
  <si>
    <t>np1491</t>
  </si>
  <si>
    <t>69「こんなにすごいのは初めてでした・・・」</t>
  </si>
  <si>
    <t>np1492</t>
  </si>
  <si>
    <t>70「一皮ムケちゃいました」</t>
  </si>
  <si>
    <t>4月28日(日)</t>
  </si>
  <si>
    <t>np1493</t>
  </si>
  <si>
    <t>共通</t>
  </si>
  <si>
    <t>np1494</t>
  </si>
  <si>
    <t>lp03_l</t>
  </si>
  <si>
    <t>1C煙突</t>
  </si>
  <si>
    <t>4月13日(土)</t>
  </si>
  <si>
    <t>np1495</t>
  </si>
  <si>
    <t>np1496</t>
  </si>
  <si>
    <t>５分で出会って</t>
  </si>
  <si>
    <t>東スポ GW特価</t>
  </si>
  <si>
    <t>4月30日(火)</t>
  </si>
  <si>
    <t>np1497</t>
  </si>
  <si>
    <t>np1498</t>
  </si>
  <si>
    <t>スポーツ報知関西</t>
  </si>
  <si>
    <t>np1499</t>
  </si>
  <si>
    <t>新聞 TOTAL</t>
  </si>
  <si>
    <t>●雑誌 広告</t>
  </si>
  <si>
    <t>zw137</t>
  </si>
  <si>
    <t>芸文社</t>
  </si>
  <si>
    <t>★雑誌版風</t>
  </si>
  <si>
    <t>求む！50歳以上の女性好き男性</t>
  </si>
  <si>
    <t>カミオン</t>
  </si>
  <si>
    <t>1C2P</t>
  </si>
  <si>
    <t>4月01日(月)</t>
  </si>
  <si>
    <t>zw138</t>
  </si>
  <si>
    <t>zw139</t>
  </si>
  <si>
    <t>光文社</t>
  </si>
  <si>
    <t>新50代</t>
  </si>
  <si>
    <t>女性と出会って５分で</t>
  </si>
  <si>
    <t>FLASH</t>
  </si>
  <si>
    <t>4C1P</t>
  </si>
  <si>
    <t>4月09日(火)</t>
  </si>
  <si>
    <t>zw140</t>
  </si>
  <si>
    <t>zw141</t>
  </si>
  <si>
    <t>日本ジャーナル出版</t>
  </si>
  <si>
    <t>週刊実話</t>
  </si>
  <si>
    <t>表4</t>
  </si>
  <si>
    <t>4月11日(木)</t>
  </si>
  <si>
    <t>zw142</t>
  </si>
  <si>
    <t>ac071</t>
  </si>
  <si>
    <t>アドライヴ</t>
  </si>
  <si>
    <t>大洋図書</t>
  </si>
  <si>
    <t>2P_対談風_わくドキ</t>
  </si>
  <si>
    <t>lp03_f</t>
  </si>
  <si>
    <t>ナックルズ極ベスト</t>
  </si>
  <si>
    <t>4月22日(月)</t>
  </si>
  <si>
    <t>ac072</t>
  </si>
  <si>
    <t>ac073</t>
  </si>
  <si>
    <t>2Pスポーツ新聞_v01_わくドキ(黒ギャル)</t>
  </si>
  <si>
    <t>臨時増刊ラヴァーズ</t>
  </si>
  <si>
    <t>ac074</t>
  </si>
  <si>
    <t>雑誌 TOTAL</t>
  </si>
  <si>
    <t>●DVD 広告</t>
  </si>
  <si>
    <t>pw077</t>
  </si>
  <si>
    <t>ダイアプレス</t>
  </si>
  <si>
    <t>DVD漫画けんじ</t>
  </si>
  <si>
    <t>A4、日版PB、780円</t>
  </si>
  <si>
    <t>lp07</t>
  </si>
  <si>
    <t>BEST of 妄撮ハプニングScoop</t>
  </si>
  <si>
    <t>DVD袋表4C</t>
  </si>
  <si>
    <t>4月12日(金)</t>
  </si>
  <si>
    <t>pw078</t>
  </si>
  <si>
    <t>pw079</t>
  </si>
  <si>
    <t>インフォメディア</t>
  </si>
  <si>
    <t>A5、日版PB、540円、8万部</t>
  </si>
  <si>
    <t>極上人妻 リアル密会映像</t>
  </si>
  <si>
    <t>DVD対向4C1P</t>
  </si>
  <si>
    <t>pw080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</si>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</sst>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5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2.1571428571429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48</v>
      </c>
      <c r="M6" s="79">
        <v>0</v>
      </c>
      <c r="N6" s="79">
        <v>176</v>
      </c>
      <c r="O6" s="88">
        <v>19</v>
      </c>
      <c r="P6" s="89">
        <v>0</v>
      </c>
      <c r="Q6" s="90">
        <f>O6+P6</f>
        <v>19</v>
      </c>
      <c r="R6" s="80">
        <f>IFERROR(Q6/N6,"-")</f>
        <v>0.10795454545455</v>
      </c>
      <c r="S6" s="79">
        <v>2</v>
      </c>
      <c r="T6" s="79">
        <v>6</v>
      </c>
      <c r="U6" s="80">
        <f>IFERROR(T6/(Q6),"-")</f>
        <v>0.31578947368421</v>
      </c>
      <c r="V6" s="81">
        <f>IFERROR(K6/SUM(Q6:Q10),"-")</f>
        <v>8045.9770114943</v>
      </c>
      <c r="W6" s="82">
        <v>7</v>
      </c>
      <c r="X6" s="80">
        <f>IF(Q6=0,"-",W6/Q6)</f>
        <v>0.36842105263158</v>
      </c>
      <c r="Y6" s="181">
        <v>101000</v>
      </c>
      <c r="Z6" s="182">
        <f>IFERROR(Y6/Q6,"-")</f>
        <v>5315.7894736842</v>
      </c>
      <c r="AA6" s="182">
        <f>IFERROR(Y6/W6,"-")</f>
        <v>14428.571428571</v>
      </c>
      <c r="AB6" s="176">
        <f>SUM(Y6:Y10)-SUM(K6:K10)</f>
        <v>810000</v>
      </c>
      <c r="AC6" s="83">
        <f>SUM(Y6:Y10)/SUM(K6:K10)</f>
        <v>2.1571428571429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0.10526315789474</v>
      </c>
      <c r="AP6" s="97">
        <v>1</v>
      </c>
      <c r="AQ6" s="99">
        <f>IFERROR(AP6/AN6,"-")</f>
        <v>0.5</v>
      </c>
      <c r="AR6" s="100">
        <v>35000</v>
      </c>
      <c r="AS6" s="101">
        <f>IFERROR(AR6/AN6,"-")</f>
        <v>17500</v>
      </c>
      <c r="AT6" s="102"/>
      <c r="AU6" s="102"/>
      <c r="AV6" s="102">
        <v>1</v>
      </c>
      <c r="AW6" s="103">
        <v>3</v>
      </c>
      <c r="AX6" s="104">
        <f>IF(Q6=0,"",IF(AW6=0,"",(AW6/Q6)))</f>
        <v>0.15789473684211</v>
      </c>
      <c r="AY6" s="103">
        <v>1</v>
      </c>
      <c r="AZ6" s="105">
        <f>IFERROR(AY6/AW6,"-")</f>
        <v>0.33333333333333</v>
      </c>
      <c r="BA6" s="106">
        <v>6000</v>
      </c>
      <c r="BB6" s="107">
        <f>IFERROR(BA6/AW6,"-")</f>
        <v>2000</v>
      </c>
      <c r="BC6" s="108"/>
      <c r="BD6" s="108">
        <v>1</v>
      </c>
      <c r="BE6" s="108"/>
      <c r="BF6" s="109">
        <v>6</v>
      </c>
      <c r="BG6" s="110">
        <f>IF(Q6=0,"",IF(BF6=0,"",(BF6/Q6)))</f>
        <v>0.31578947368421</v>
      </c>
      <c r="BH6" s="109">
        <v>1</v>
      </c>
      <c r="BI6" s="111">
        <f>IFERROR(BH6/BF6,"-")</f>
        <v>0.16666666666667</v>
      </c>
      <c r="BJ6" s="112">
        <v>5000</v>
      </c>
      <c r="BK6" s="113">
        <f>IFERROR(BJ6/BF6,"-")</f>
        <v>833.33333333333</v>
      </c>
      <c r="BL6" s="114">
        <v>1</v>
      </c>
      <c r="BM6" s="114"/>
      <c r="BN6" s="114"/>
      <c r="BO6" s="116">
        <v>6</v>
      </c>
      <c r="BP6" s="117">
        <f>IF(Q6=0,"",IF(BO6=0,"",(BO6/Q6)))</f>
        <v>0.31578947368421</v>
      </c>
      <c r="BQ6" s="118">
        <v>2</v>
      </c>
      <c r="BR6" s="119">
        <f>IFERROR(BQ6/BO6,"-")</f>
        <v>0.33333333333333</v>
      </c>
      <c r="BS6" s="120">
        <v>12000</v>
      </c>
      <c r="BT6" s="121">
        <f>IFERROR(BS6/BO6,"-")</f>
        <v>2000</v>
      </c>
      <c r="BU6" s="122">
        <v>1</v>
      </c>
      <c r="BV6" s="122"/>
      <c r="BW6" s="122">
        <v>1</v>
      </c>
      <c r="BX6" s="123">
        <v>2</v>
      </c>
      <c r="BY6" s="124">
        <f>IF(Q6=0,"",IF(BX6=0,"",(BX6/Q6)))</f>
        <v>0.10526315789474</v>
      </c>
      <c r="BZ6" s="125">
        <v>2</v>
      </c>
      <c r="CA6" s="126">
        <f>IFERROR(BZ6/BX6,"-")</f>
        <v>1</v>
      </c>
      <c r="CB6" s="127">
        <v>43000</v>
      </c>
      <c r="CC6" s="128">
        <f>IFERROR(CB6/BX6,"-")</f>
        <v>21500</v>
      </c>
      <c r="CD6" s="129">
        <v>1</v>
      </c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7</v>
      </c>
      <c r="CQ6" s="138">
        <v>101000</v>
      </c>
      <c r="CR6" s="138">
        <v>40000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66</v>
      </c>
      <c r="G7" s="184" t="s">
        <v>61</v>
      </c>
      <c r="H7" s="87" t="s">
        <v>67</v>
      </c>
      <c r="I7" s="87" t="s">
        <v>63</v>
      </c>
      <c r="J7" s="185" t="s">
        <v>64</v>
      </c>
      <c r="K7" s="176"/>
      <c r="L7" s="79">
        <v>25</v>
      </c>
      <c r="M7" s="79">
        <v>0</v>
      </c>
      <c r="N7" s="79">
        <v>111</v>
      </c>
      <c r="O7" s="88">
        <v>10</v>
      </c>
      <c r="P7" s="89">
        <v>0</v>
      </c>
      <c r="Q7" s="90">
        <f>O7+P7</f>
        <v>10</v>
      </c>
      <c r="R7" s="80">
        <f>IFERROR(Q7/N7,"-")</f>
        <v>0.09009009009009</v>
      </c>
      <c r="S7" s="79">
        <v>0</v>
      </c>
      <c r="T7" s="79">
        <v>5</v>
      </c>
      <c r="U7" s="80">
        <f>IFERROR(T7/(Q7),"-")</f>
        <v>0.5</v>
      </c>
      <c r="V7" s="81"/>
      <c r="W7" s="82">
        <v>1</v>
      </c>
      <c r="X7" s="80">
        <f>IF(Q7=0,"-",W7/Q7)</f>
        <v>0.1</v>
      </c>
      <c r="Y7" s="181">
        <v>5000</v>
      </c>
      <c r="Z7" s="182">
        <f>IFERROR(Y7/Q7,"-")</f>
        <v>500</v>
      </c>
      <c r="AA7" s="182">
        <f>IFERROR(Y7/W7,"-")</f>
        <v>5000</v>
      </c>
      <c r="AB7" s="176"/>
      <c r="AC7" s="83"/>
      <c r="AD7" s="77"/>
      <c r="AE7" s="91">
        <v>1</v>
      </c>
      <c r="AF7" s="92">
        <f>IF(Q7=0,"",IF(AE7=0,"",(AE7/Q7)))</f>
        <v>0.1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1</v>
      </c>
      <c r="AO7" s="98">
        <f>IF(Q7=0,"",IF(AN7=0,"",(AN7/Q7)))</f>
        <v>0.1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3</v>
      </c>
      <c r="BG7" s="110">
        <f>IF(Q7=0,"",IF(BF7=0,"",(BF7/Q7)))</f>
        <v>0.3</v>
      </c>
      <c r="BH7" s="109">
        <v>1</v>
      </c>
      <c r="BI7" s="111">
        <f>IFERROR(BH7/BF7,"-")</f>
        <v>0.33333333333333</v>
      </c>
      <c r="BJ7" s="112">
        <v>5000</v>
      </c>
      <c r="BK7" s="113">
        <f>IFERROR(BJ7/BF7,"-")</f>
        <v>1666.6666666667</v>
      </c>
      <c r="BL7" s="114">
        <v>1</v>
      </c>
      <c r="BM7" s="114"/>
      <c r="BN7" s="114"/>
      <c r="BO7" s="116">
        <v>1</v>
      </c>
      <c r="BP7" s="117">
        <f>IF(Q7=0,"",IF(BO7=0,"",(BO7/Q7)))</f>
        <v>0.1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3</v>
      </c>
      <c r="BY7" s="124">
        <f>IF(Q7=0,"",IF(BX7=0,"",(BX7/Q7)))</f>
        <v>0.3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5000</v>
      </c>
      <c r="CR7" s="138">
        <v>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68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69</v>
      </c>
      <c r="I8" s="87" t="s">
        <v>63</v>
      </c>
      <c r="J8" s="185" t="s">
        <v>64</v>
      </c>
      <c r="K8" s="176"/>
      <c r="L8" s="79">
        <v>17</v>
      </c>
      <c r="M8" s="79">
        <v>0</v>
      </c>
      <c r="N8" s="79">
        <v>45</v>
      </c>
      <c r="O8" s="88">
        <v>8</v>
      </c>
      <c r="P8" s="89">
        <v>0</v>
      </c>
      <c r="Q8" s="90">
        <f>O8+P8</f>
        <v>8</v>
      </c>
      <c r="R8" s="80">
        <f>IFERROR(Q8/N8,"-")</f>
        <v>0.17777777777778</v>
      </c>
      <c r="S8" s="79">
        <v>2</v>
      </c>
      <c r="T8" s="79">
        <v>2</v>
      </c>
      <c r="U8" s="80">
        <f>IFERROR(T8/(Q8),"-")</f>
        <v>0.25</v>
      </c>
      <c r="V8" s="81"/>
      <c r="W8" s="82">
        <v>2</v>
      </c>
      <c r="X8" s="80">
        <f>IF(Q8=0,"-",W8/Q8)</f>
        <v>0.25</v>
      </c>
      <c r="Y8" s="181">
        <v>125000</v>
      </c>
      <c r="Z8" s="182">
        <f>IFERROR(Y8/Q8,"-")</f>
        <v>15625</v>
      </c>
      <c r="AA8" s="182">
        <f>IFERROR(Y8/W8,"-")</f>
        <v>62500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2</v>
      </c>
      <c r="BP8" s="117">
        <f>IF(Q8=0,"",IF(BO8=0,"",(BO8/Q8)))</f>
        <v>0.25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4</v>
      </c>
      <c r="BY8" s="124">
        <f>IF(Q8=0,"",IF(BX8=0,"",(BX8/Q8)))</f>
        <v>0.5</v>
      </c>
      <c r="BZ8" s="125">
        <v>2</v>
      </c>
      <c r="CA8" s="126">
        <f>IFERROR(BZ8/BX8,"-")</f>
        <v>0.5</v>
      </c>
      <c r="CB8" s="127">
        <v>125000</v>
      </c>
      <c r="CC8" s="128">
        <f>IFERROR(CB8/BX8,"-")</f>
        <v>31250</v>
      </c>
      <c r="CD8" s="129"/>
      <c r="CE8" s="129"/>
      <c r="CF8" s="129">
        <v>2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125000</v>
      </c>
      <c r="CR8" s="138">
        <v>110000</v>
      </c>
      <c r="CS8" s="138"/>
      <c r="CT8" s="139" t="str">
        <f>IF(AND(CR8=0,CS8=0),"",IF(AND(CR8&lt;=100000,CS8&lt;=100000),"",IF(CR8/CQ8&gt;0.7,"男高",IF(CS8/CQ8&gt;0.7,"女高",""))))</f>
        <v>男高</v>
      </c>
    </row>
    <row r="9" spans="1:99">
      <c r="A9" s="78"/>
      <c r="B9" s="184" t="s">
        <v>70</v>
      </c>
      <c r="C9" s="184" t="s">
        <v>58</v>
      </c>
      <c r="D9" s="184"/>
      <c r="E9" s="184" t="s">
        <v>59</v>
      </c>
      <c r="F9" s="184" t="s">
        <v>66</v>
      </c>
      <c r="G9" s="184" t="s">
        <v>61</v>
      </c>
      <c r="H9" s="87" t="s">
        <v>71</v>
      </c>
      <c r="I9" s="87" t="s">
        <v>63</v>
      </c>
      <c r="J9" s="185" t="s">
        <v>64</v>
      </c>
      <c r="K9" s="176"/>
      <c r="L9" s="79">
        <v>9</v>
      </c>
      <c r="M9" s="79">
        <v>0</v>
      </c>
      <c r="N9" s="79">
        <v>43</v>
      </c>
      <c r="O9" s="88">
        <v>4</v>
      </c>
      <c r="P9" s="89">
        <v>0</v>
      </c>
      <c r="Q9" s="90">
        <f>O9+P9</f>
        <v>4</v>
      </c>
      <c r="R9" s="80">
        <f>IFERROR(Q9/N9,"-")</f>
        <v>0.093023255813953</v>
      </c>
      <c r="S9" s="79">
        <v>2</v>
      </c>
      <c r="T9" s="79">
        <v>2</v>
      </c>
      <c r="U9" s="80">
        <f>IFERROR(T9/(Q9),"-")</f>
        <v>0.5</v>
      </c>
      <c r="V9" s="81"/>
      <c r="W9" s="82">
        <v>2</v>
      </c>
      <c r="X9" s="80">
        <f>IF(Q9=0,"-",W9/Q9)</f>
        <v>0.5</v>
      </c>
      <c r="Y9" s="181">
        <v>7000</v>
      </c>
      <c r="Z9" s="182">
        <f>IFERROR(Y9/Q9,"-")</f>
        <v>1750</v>
      </c>
      <c r="AA9" s="182">
        <f>IFERROR(Y9/W9,"-")</f>
        <v>3500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2</v>
      </c>
      <c r="BP9" s="117">
        <f>IF(Q9=0,"",IF(BO9=0,"",(BO9/Q9)))</f>
        <v>0.5</v>
      </c>
      <c r="BQ9" s="118">
        <v>1</v>
      </c>
      <c r="BR9" s="119">
        <f>IFERROR(BQ9/BO9,"-")</f>
        <v>0.5</v>
      </c>
      <c r="BS9" s="120">
        <v>4000</v>
      </c>
      <c r="BT9" s="121">
        <f>IFERROR(BS9/BO9,"-")</f>
        <v>2000</v>
      </c>
      <c r="BU9" s="122"/>
      <c r="BV9" s="122">
        <v>1</v>
      </c>
      <c r="BW9" s="122"/>
      <c r="BX9" s="123">
        <v>2</v>
      </c>
      <c r="BY9" s="124">
        <f>IF(Q9=0,"",IF(BX9=0,"",(BX9/Q9)))</f>
        <v>0.5</v>
      </c>
      <c r="BZ9" s="125">
        <v>1</v>
      </c>
      <c r="CA9" s="126">
        <f>IFERROR(BZ9/BX9,"-")</f>
        <v>0.5</v>
      </c>
      <c r="CB9" s="127">
        <v>3000</v>
      </c>
      <c r="CC9" s="128">
        <f>IFERROR(CB9/BX9,"-")</f>
        <v>1500</v>
      </c>
      <c r="CD9" s="129">
        <v>1</v>
      </c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2</v>
      </c>
      <c r="CQ9" s="138">
        <v>7000</v>
      </c>
      <c r="CR9" s="138">
        <v>4000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73</v>
      </c>
      <c r="G10" s="184" t="s">
        <v>74</v>
      </c>
      <c r="H10" s="87" t="s">
        <v>75</v>
      </c>
      <c r="I10" s="87"/>
      <c r="J10" s="87"/>
      <c r="K10" s="176"/>
      <c r="L10" s="79">
        <v>260</v>
      </c>
      <c r="M10" s="79">
        <v>148</v>
      </c>
      <c r="N10" s="79">
        <v>66</v>
      </c>
      <c r="O10" s="88">
        <v>46</v>
      </c>
      <c r="P10" s="89">
        <v>0</v>
      </c>
      <c r="Q10" s="90">
        <f>O10+P10</f>
        <v>46</v>
      </c>
      <c r="R10" s="80">
        <f>IFERROR(Q10/N10,"-")</f>
        <v>0.6969696969697</v>
      </c>
      <c r="S10" s="79">
        <v>8</v>
      </c>
      <c r="T10" s="79">
        <v>13</v>
      </c>
      <c r="U10" s="80">
        <f>IFERROR(T10/(Q10),"-")</f>
        <v>0.28260869565217</v>
      </c>
      <c r="V10" s="81"/>
      <c r="W10" s="82">
        <v>14</v>
      </c>
      <c r="X10" s="80">
        <f>IF(Q10=0,"-",W10/Q10)</f>
        <v>0.30434782608696</v>
      </c>
      <c r="Y10" s="181">
        <v>1272000</v>
      </c>
      <c r="Z10" s="182">
        <f>IFERROR(Y10/Q10,"-")</f>
        <v>27652.173913043</v>
      </c>
      <c r="AA10" s="182">
        <f>IFERROR(Y10/W10,"-")</f>
        <v>90857.142857143</v>
      </c>
      <c r="AB10" s="176"/>
      <c r="AC10" s="83"/>
      <c r="AD10" s="77"/>
      <c r="AE10" s="91">
        <v>4</v>
      </c>
      <c r="AF10" s="92">
        <f>IF(Q10=0,"",IF(AE10=0,"",(AE10/Q10)))</f>
        <v>0.08695652173913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2</v>
      </c>
      <c r="AO10" s="98">
        <f>IF(Q10=0,"",IF(AN10=0,"",(AN10/Q10)))</f>
        <v>0.043478260869565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2</v>
      </c>
      <c r="AX10" s="104">
        <f>IF(Q10=0,"",IF(AW10=0,"",(AW10/Q10)))</f>
        <v>0.043478260869565</v>
      </c>
      <c r="AY10" s="103">
        <v>1</v>
      </c>
      <c r="AZ10" s="105">
        <f>IFERROR(AY10/AW10,"-")</f>
        <v>0.5</v>
      </c>
      <c r="BA10" s="106">
        <v>3000</v>
      </c>
      <c r="BB10" s="107">
        <f>IFERROR(BA10/AW10,"-")</f>
        <v>1500</v>
      </c>
      <c r="BC10" s="108">
        <v>1</v>
      </c>
      <c r="BD10" s="108"/>
      <c r="BE10" s="108"/>
      <c r="BF10" s="109">
        <v>8</v>
      </c>
      <c r="BG10" s="110">
        <f>IF(Q10=0,"",IF(BF10=0,"",(BF10/Q10)))</f>
        <v>0.17391304347826</v>
      </c>
      <c r="BH10" s="109">
        <v>2</v>
      </c>
      <c r="BI10" s="111">
        <f>IFERROR(BH10/BF10,"-")</f>
        <v>0.25</v>
      </c>
      <c r="BJ10" s="112">
        <v>10000</v>
      </c>
      <c r="BK10" s="113">
        <f>IFERROR(BJ10/BF10,"-")</f>
        <v>1250</v>
      </c>
      <c r="BL10" s="114">
        <v>2</v>
      </c>
      <c r="BM10" s="114"/>
      <c r="BN10" s="114"/>
      <c r="BO10" s="116">
        <v>17</v>
      </c>
      <c r="BP10" s="117">
        <f>IF(Q10=0,"",IF(BO10=0,"",(BO10/Q10)))</f>
        <v>0.3695652173913</v>
      </c>
      <c r="BQ10" s="118">
        <v>8</v>
      </c>
      <c r="BR10" s="119">
        <f>IFERROR(BQ10/BO10,"-")</f>
        <v>0.47058823529412</v>
      </c>
      <c r="BS10" s="120">
        <v>1169000</v>
      </c>
      <c r="BT10" s="121">
        <f>IFERROR(BS10/BO10,"-")</f>
        <v>68764.705882353</v>
      </c>
      <c r="BU10" s="122">
        <v>2</v>
      </c>
      <c r="BV10" s="122"/>
      <c r="BW10" s="122">
        <v>6</v>
      </c>
      <c r="BX10" s="123">
        <v>10</v>
      </c>
      <c r="BY10" s="124">
        <f>IF(Q10=0,"",IF(BX10=0,"",(BX10/Q10)))</f>
        <v>0.21739130434783</v>
      </c>
      <c r="BZ10" s="125">
        <v>2</v>
      </c>
      <c r="CA10" s="126">
        <f>IFERROR(BZ10/BX10,"-")</f>
        <v>0.2</v>
      </c>
      <c r="CB10" s="127">
        <v>135000</v>
      </c>
      <c r="CC10" s="128">
        <f>IFERROR(CB10/BX10,"-")</f>
        <v>13500</v>
      </c>
      <c r="CD10" s="129"/>
      <c r="CE10" s="129"/>
      <c r="CF10" s="129">
        <v>2</v>
      </c>
      <c r="CG10" s="130">
        <v>3</v>
      </c>
      <c r="CH10" s="131">
        <f>IF(Q10=0,"",IF(CG10=0,"",(CG10/Q10)))</f>
        <v>0.065217391304348</v>
      </c>
      <c r="CI10" s="132">
        <v>1</v>
      </c>
      <c r="CJ10" s="133">
        <f>IFERROR(CI10/CG10,"-")</f>
        <v>0.33333333333333</v>
      </c>
      <c r="CK10" s="134">
        <v>5000</v>
      </c>
      <c r="CL10" s="135">
        <f>IFERROR(CK10/CG10,"-")</f>
        <v>1666.6666666667</v>
      </c>
      <c r="CM10" s="136">
        <v>1</v>
      </c>
      <c r="CN10" s="136"/>
      <c r="CO10" s="136"/>
      <c r="CP10" s="137">
        <v>14</v>
      </c>
      <c r="CQ10" s="138">
        <v>1272000</v>
      </c>
      <c r="CR10" s="138">
        <v>1000000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>
        <f>AC11</f>
        <v>3.0263157894737</v>
      </c>
      <c r="B11" s="184" t="s">
        <v>76</v>
      </c>
      <c r="C11" s="184" t="s">
        <v>58</v>
      </c>
      <c r="D11" s="184"/>
      <c r="E11" s="184" t="s">
        <v>77</v>
      </c>
      <c r="F11" s="184" t="s">
        <v>78</v>
      </c>
      <c r="G11" s="184" t="s">
        <v>61</v>
      </c>
      <c r="H11" s="87" t="s">
        <v>79</v>
      </c>
      <c r="I11" s="87" t="s">
        <v>63</v>
      </c>
      <c r="J11" s="186" t="s">
        <v>80</v>
      </c>
      <c r="K11" s="176">
        <v>570000</v>
      </c>
      <c r="L11" s="79">
        <v>19</v>
      </c>
      <c r="M11" s="79">
        <v>0</v>
      </c>
      <c r="N11" s="79">
        <v>70</v>
      </c>
      <c r="O11" s="88">
        <v>7</v>
      </c>
      <c r="P11" s="89">
        <v>0</v>
      </c>
      <c r="Q11" s="90">
        <f>O11+P11</f>
        <v>7</v>
      </c>
      <c r="R11" s="80">
        <f>IFERROR(Q11/N11,"-")</f>
        <v>0.1</v>
      </c>
      <c r="S11" s="79">
        <v>0</v>
      </c>
      <c r="T11" s="79">
        <v>1</v>
      </c>
      <c r="U11" s="80">
        <f>IFERROR(T11/(Q11),"-")</f>
        <v>0.14285714285714</v>
      </c>
      <c r="V11" s="81">
        <f>IFERROR(K11/SUM(Q11:Q16),"-")</f>
        <v>19000</v>
      </c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>
        <f>SUM(Y11:Y16)-SUM(K11:K16)</f>
        <v>1155000</v>
      </c>
      <c r="AC11" s="83">
        <f>SUM(Y11:Y16)/SUM(K11:K16)</f>
        <v>3.0263157894737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0.14285714285714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0.14285714285714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4</v>
      </c>
      <c r="BP11" s="117">
        <f>IF(Q11=0,"",IF(BO11=0,"",(BO11/Q11)))</f>
        <v>0.57142857142857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0.14285714285714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81</v>
      </c>
      <c r="C12" s="184" t="s">
        <v>58</v>
      </c>
      <c r="D12" s="184"/>
      <c r="E12" s="184" t="s">
        <v>77</v>
      </c>
      <c r="F12" s="184" t="s">
        <v>78</v>
      </c>
      <c r="G12" s="184" t="s">
        <v>74</v>
      </c>
      <c r="H12" s="87"/>
      <c r="I12" s="87"/>
      <c r="J12" s="87"/>
      <c r="K12" s="176"/>
      <c r="L12" s="79">
        <v>48</v>
      </c>
      <c r="M12" s="79">
        <v>33</v>
      </c>
      <c r="N12" s="79">
        <v>17</v>
      </c>
      <c r="O12" s="88">
        <v>10</v>
      </c>
      <c r="P12" s="89">
        <v>0</v>
      </c>
      <c r="Q12" s="90">
        <f>O12+P12</f>
        <v>10</v>
      </c>
      <c r="R12" s="80">
        <f>IFERROR(Q12/N12,"-")</f>
        <v>0.58823529411765</v>
      </c>
      <c r="S12" s="79">
        <v>3</v>
      </c>
      <c r="T12" s="79">
        <v>2</v>
      </c>
      <c r="U12" s="80">
        <f>IFERROR(T12/(Q12),"-")</f>
        <v>0.2</v>
      </c>
      <c r="V12" s="81"/>
      <c r="W12" s="82">
        <v>4</v>
      </c>
      <c r="X12" s="80">
        <f>IF(Q12=0,"-",W12/Q12)</f>
        <v>0.4</v>
      </c>
      <c r="Y12" s="181">
        <v>1631000</v>
      </c>
      <c r="Z12" s="182">
        <f>IFERROR(Y12/Q12,"-")</f>
        <v>163100</v>
      </c>
      <c r="AA12" s="182">
        <f>IFERROR(Y12/W12,"-")</f>
        <v>407750</v>
      </c>
      <c r="AB12" s="176"/>
      <c r="AC12" s="83"/>
      <c r="AD12" s="77"/>
      <c r="AE12" s="91">
        <v>1</v>
      </c>
      <c r="AF12" s="92">
        <f>IF(Q12=0,"",IF(AE12=0,"",(AE12/Q12)))</f>
        <v>0.1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0.1</v>
      </c>
      <c r="BH12" s="109">
        <v>1</v>
      </c>
      <c r="BI12" s="111">
        <f>IFERROR(BH12/BF12,"-")</f>
        <v>1</v>
      </c>
      <c r="BJ12" s="112">
        <v>5000</v>
      </c>
      <c r="BK12" s="113">
        <f>IFERROR(BJ12/BF12,"-")</f>
        <v>5000</v>
      </c>
      <c r="BL12" s="114"/>
      <c r="BM12" s="114">
        <v>1</v>
      </c>
      <c r="BN12" s="114"/>
      <c r="BO12" s="116">
        <v>3</v>
      </c>
      <c r="BP12" s="117">
        <f>IF(Q12=0,"",IF(BO12=0,"",(BO12/Q12)))</f>
        <v>0.3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2</v>
      </c>
      <c r="BY12" s="124">
        <f>IF(Q12=0,"",IF(BX12=0,"",(BX12/Q12)))</f>
        <v>0.2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>
        <v>3</v>
      </c>
      <c r="CH12" s="131">
        <f>IF(Q12=0,"",IF(CG12=0,"",(CG12/Q12)))</f>
        <v>0.3</v>
      </c>
      <c r="CI12" s="132">
        <v>3</v>
      </c>
      <c r="CJ12" s="133">
        <f>IFERROR(CI12/CG12,"-")</f>
        <v>1</v>
      </c>
      <c r="CK12" s="134">
        <v>1646000</v>
      </c>
      <c r="CL12" s="135">
        <f>IFERROR(CK12/CG12,"-")</f>
        <v>548666.66666667</v>
      </c>
      <c r="CM12" s="136">
        <v>1</v>
      </c>
      <c r="CN12" s="136"/>
      <c r="CO12" s="136">
        <v>2</v>
      </c>
      <c r="CP12" s="137">
        <v>4</v>
      </c>
      <c r="CQ12" s="138">
        <v>1631000</v>
      </c>
      <c r="CR12" s="138">
        <v>1538000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82</v>
      </c>
      <c r="C13" s="184" t="s">
        <v>58</v>
      </c>
      <c r="D13" s="184"/>
      <c r="E13" s="184" t="s">
        <v>83</v>
      </c>
      <c r="F13" s="184" t="s">
        <v>84</v>
      </c>
      <c r="G13" s="184" t="s">
        <v>61</v>
      </c>
      <c r="H13" s="87" t="s">
        <v>85</v>
      </c>
      <c r="I13" s="87" t="s">
        <v>86</v>
      </c>
      <c r="J13" s="185" t="s">
        <v>87</v>
      </c>
      <c r="K13" s="176"/>
      <c r="L13" s="79">
        <v>4</v>
      </c>
      <c r="M13" s="79">
        <v>0</v>
      </c>
      <c r="N13" s="79">
        <v>24</v>
      </c>
      <c r="O13" s="88">
        <v>2</v>
      </c>
      <c r="P13" s="89">
        <v>0</v>
      </c>
      <c r="Q13" s="90">
        <f>O13+P13</f>
        <v>2</v>
      </c>
      <c r="R13" s="80">
        <f>IFERROR(Q13/N13,"-")</f>
        <v>0.083333333333333</v>
      </c>
      <c r="S13" s="79">
        <v>0</v>
      </c>
      <c r="T13" s="79">
        <v>2</v>
      </c>
      <c r="U13" s="80">
        <f>IFERROR(T13/(Q13),"-")</f>
        <v>1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0.5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1</v>
      </c>
      <c r="BG13" s="110">
        <f>IF(Q13=0,"",IF(BF13=0,"",(BF13/Q13)))</f>
        <v>0.5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88</v>
      </c>
      <c r="C14" s="184" t="s">
        <v>58</v>
      </c>
      <c r="D14" s="184"/>
      <c r="E14" s="184" t="s">
        <v>83</v>
      </c>
      <c r="F14" s="184" t="s">
        <v>84</v>
      </c>
      <c r="G14" s="184" t="s">
        <v>74</v>
      </c>
      <c r="H14" s="87"/>
      <c r="I14" s="87"/>
      <c r="J14" s="87"/>
      <c r="K14" s="176"/>
      <c r="L14" s="79">
        <v>23</v>
      </c>
      <c r="M14" s="79">
        <v>20</v>
      </c>
      <c r="N14" s="79">
        <v>9</v>
      </c>
      <c r="O14" s="88">
        <v>5</v>
      </c>
      <c r="P14" s="89">
        <v>0</v>
      </c>
      <c r="Q14" s="90">
        <f>O14+P14</f>
        <v>5</v>
      </c>
      <c r="R14" s="80">
        <f>IFERROR(Q14/N14,"-")</f>
        <v>0.55555555555556</v>
      </c>
      <c r="S14" s="79">
        <v>1</v>
      </c>
      <c r="T14" s="79">
        <v>2</v>
      </c>
      <c r="U14" s="80">
        <f>IFERROR(T14/(Q14),"-")</f>
        <v>0.4</v>
      </c>
      <c r="V14" s="81"/>
      <c r="W14" s="82">
        <v>2</v>
      </c>
      <c r="X14" s="80">
        <f>IF(Q14=0,"-",W14/Q14)</f>
        <v>0.4</v>
      </c>
      <c r="Y14" s="181">
        <v>94000</v>
      </c>
      <c r="Z14" s="182">
        <f>IFERROR(Y14/Q14,"-")</f>
        <v>18800</v>
      </c>
      <c r="AA14" s="182">
        <f>IFERROR(Y14/W14,"-")</f>
        <v>47000</v>
      </c>
      <c r="AB14" s="176"/>
      <c r="AC14" s="83"/>
      <c r="AD14" s="77"/>
      <c r="AE14" s="91">
        <v>1</v>
      </c>
      <c r="AF14" s="92">
        <f>IF(Q14=0,"",IF(AE14=0,"",(AE14/Q14)))</f>
        <v>0.2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0.2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3</v>
      </c>
      <c r="BP14" s="117">
        <f>IF(Q14=0,"",IF(BO14=0,"",(BO14/Q14)))</f>
        <v>0.6</v>
      </c>
      <c r="BQ14" s="118">
        <v>2</v>
      </c>
      <c r="BR14" s="119">
        <f>IFERROR(BQ14/BO14,"-")</f>
        <v>0.66666666666667</v>
      </c>
      <c r="BS14" s="120">
        <v>94000</v>
      </c>
      <c r="BT14" s="121">
        <f>IFERROR(BS14/BO14,"-")</f>
        <v>31333.333333333</v>
      </c>
      <c r="BU14" s="122">
        <v>1</v>
      </c>
      <c r="BV14" s="122"/>
      <c r="BW14" s="122">
        <v>1</v>
      </c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2</v>
      </c>
      <c r="CQ14" s="138">
        <v>94000</v>
      </c>
      <c r="CR14" s="138">
        <v>93000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89</v>
      </c>
      <c r="C15" s="184" t="s">
        <v>58</v>
      </c>
      <c r="D15" s="184"/>
      <c r="E15" s="184" t="s">
        <v>90</v>
      </c>
      <c r="F15" s="184" t="s">
        <v>91</v>
      </c>
      <c r="G15" s="184" t="s">
        <v>61</v>
      </c>
      <c r="H15" s="87" t="s">
        <v>85</v>
      </c>
      <c r="I15" s="87" t="s">
        <v>86</v>
      </c>
      <c r="J15" s="186" t="s">
        <v>92</v>
      </c>
      <c r="K15" s="176"/>
      <c r="L15" s="79">
        <v>7</v>
      </c>
      <c r="M15" s="79">
        <v>0</v>
      </c>
      <c r="N15" s="79">
        <v>49</v>
      </c>
      <c r="O15" s="88">
        <v>3</v>
      </c>
      <c r="P15" s="89">
        <v>0</v>
      </c>
      <c r="Q15" s="90">
        <f>O15+P15</f>
        <v>3</v>
      </c>
      <c r="R15" s="80">
        <f>IFERROR(Q15/N15,"-")</f>
        <v>0.061224489795918</v>
      </c>
      <c r="S15" s="79">
        <v>0</v>
      </c>
      <c r="T15" s="79">
        <v>2</v>
      </c>
      <c r="U15" s="80">
        <f>IFERROR(T15/(Q15),"-")</f>
        <v>0.66666666666667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0.33333333333333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2</v>
      </c>
      <c r="BP15" s="117">
        <f>IF(Q15=0,"",IF(BO15=0,"",(BO15/Q15)))</f>
        <v>0.66666666666667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93</v>
      </c>
      <c r="C16" s="184" t="s">
        <v>58</v>
      </c>
      <c r="D16" s="184"/>
      <c r="E16" s="184" t="s">
        <v>90</v>
      </c>
      <c r="F16" s="184" t="s">
        <v>91</v>
      </c>
      <c r="G16" s="184" t="s">
        <v>74</v>
      </c>
      <c r="H16" s="87"/>
      <c r="I16" s="87"/>
      <c r="J16" s="87"/>
      <c r="K16" s="176"/>
      <c r="L16" s="79">
        <v>94</v>
      </c>
      <c r="M16" s="79">
        <v>15</v>
      </c>
      <c r="N16" s="79">
        <v>13</v>
      </c>
      <c r="O16" s="88">
        <v>3</v>
      </c>
      <c r="P16" s="89">
        <v>0</v>
      </c>
      <c r="Q16" s="90">
        <f>O16+P16</f>
        <v>3</v>
      </c>
      <c r="R16" s="80">
        <f>IFERROR(Q16/N16,"-")</f>
        <v>0.23076923076923</v>
      </c>
      <c r="S16" s="79">
        <v>0</v>
      </c>
      <c r="T16" s="79">
        <v>0</v>
      </c>
      <c r="U16" s="80">
        <f>IFERROR(T16/(Q16),"-")</f>
        <v>0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1</v>
      </c>
      <c r="BP16" s="117">
        <f>IF(Q16=0,"",IF(BO16=0,"",(BO16/Q16)))</f>
        <v>0.33333333333333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1</v>
      </c>
      <c r="BY16" s="124">
        <f>IF(Q16=0,"",IF(BX16=0,"",(BX16/Q16)))</f>
        <v>0.33333333333333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>
        <v>1</v>
      </c>
      <c r="CH16" s="131">
        <f>IF(Q16=0,"",IF(CG16=0,"",(CG16/Q16)))</f>
        <v>0.33333333333333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4</v>
      </c>
      <c r="B17" s="184" t="s">
        <v>94</v>
      </c>
      <c r="C17" s="184" t="s">
        <v>58</v>
      </c>
      <c r="D17" s="184"/>
      <c r="E17" s="184" t="s">
        <v>90</v>
      </c>
      <c r="F17" s="184" t="s">
        <v>95</v>
      </c>
      <c r="G17" s="184" t="s">
        <v>61</v>
      </c>
      <c r="H17" s="87" t="s">
        <v>96</v>
      </c>
      <c r="I17" s="87" t="s">
        <v>97</v>
      </c>
      <c r="J17" s="186" t="s">
        <v>80</v>
      </c>
      <c r="K17" s="176">
        <v>320000</v>
      </c>
      <c r="L17" s="79">
        <v>31</v>
      </c>
      <c r="M17" s="79">
        <v>0</v>
      </c>
      <c r="N17" s="79">
        <v>127</v>
      </c>
      <c r="O17" s="88">
        <v>12</v>
      </c>
      <c r="P17" s="89">
        <v>0</v>
      </c>
      <c r="Q17" s="90">
        <f>O17+P17</f>
        <v>12</v>
      </c>
      <c r="R17" s="80">
        <f>IFERROR(Q17/N17,"-")</f>
        <v>0.094488188976378</v>
      </c>
      <c r="S17" s="79">
        <v>1</v>
      </c>
      <c r="T17" s="79">
        <v>5</v>
      </c>
      <c r="U17" s="80">
        <f>IFERROR(T17/(Q17),"-")</f>
        <v>0.41666666666667</v>
      </c>
      <c r="V17" s="81">
        <f>IFERROR(K17/SUM(Q17:Q18),"-")</f>
        <v>11034.482758621</v>
      </c>
      <c r="W17" s="82">
        <v>2</v>
      </c>
      <c r="X17" s="80">
        <f>IF(Q17=0,"-",W17/Q17)</f>
        <v>0.16666666666667</v>
      </c>
      <c r="Y17" s="181">
        <v>1209000</v>
      </c>
      <c r="Z17" s="182">
        <f>IFERROR(Y17/Q17,"-")</f>
        <v>100750</v>
      </c>
      <c r="AA17" s="182">
        <f>IFERROR(Y17/W17,"-")</f>
        <v>604500</v>
      </c>
      <c r="AB17" s="176">
        <f>SUM(Y17:Y18)-SUM(K17:K18)</f>
        <v>960000</v>
      </c>
      <c r="AC17" s="83">
        <f>SUM(Y17:Y18)/SUM(K17:K18)</f>
        <v>4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0.083333333333333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0.083333333333333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6</v>
      </c>
      <c r="BP17" s="117">
        <f>IF(Q17=0,"",IF(BO17=0,"",(BO17/Q17)))</f>
        <v>0.5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4</v>
      </c>
      <c r="BY17" s="124">
        <f>IF(Q17=0,"",IF(BX17=0,"",(BX17/Q17)))</f>
        <v>0.33333333333333</v>
      </c>
      <c r="BZ17" s="125">
        <v>2</v>
      </c>
      <c r="CA17" s="126">
        <f>IFERROR(BZ17/BX17,"-")</f>
        <v>0.5</v>
      </c>
      <c r="CB17" s="127">
        <v>1259000</v>
      </c>
      <c r="CC17" s="128">
        <f>IFERROR(CB17/BX17,"-")</f>
        <v>314750</v>
      </c>
      <c r="CD17" s="129"/>
      <c r="CE17" s="129"/>
      <c r="CF17" s="129">
        <v>2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1209000</v>
      </c>
      <c r="CR17" s="138">
        <v>1170000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/>
      <c r="B18" s="184" t="s">
        <v>98</v>
      </c>
      <c r="C18" s="184" t="s">
        <v>58</v>
      </c>
      <c r="D18" s="184"/>
      <c r="E18" s="184" t="s">
        <v>90</v>
      </c>
      <c r="F18" s="184" t="s">
        <v>95</v>
      </c>
      <c r="G18" s="184" t="s">
        <v>74</v>
      </c>
      <c r="H18" s="87"/>
      <c r="I18" s="87"/>
      <c r="J18" s="87"/>
      <c r="K18" s="176"/>
      <c r="L18" s="79">
        <v>108</v>
      </c>
      <c r="M18" s="79">
        <v>62</v>
      </c>
      <c r="N18" s="79">
        <v>14</v>
      </c>
      <c r="O18" s="88">
        <v>17</v>
      </c>
      <c r="P18" s="89">
        <v>0</v>
      </c>
      <c r="Q18" s="90">
        <f>O18+P18</f>
        <v>17</v>
      </c>
      <c r="R18" s="80">
        <f>IFERROR(Q18/N18,"-")</f>
        <v>1.2142857142857</v>
      </c>
      <c r="S18" s="79">
        <v>1</v>
      </c>
      <c r="T18" s="79">
        <v>4</v>
      </c>
      <c r="U18" s="80">
        <f>IFERROR(T18/(Q18),"-")</f>
        <v>0.23529411764706</v>
      </c>
      <c r="V18" s="81"/>
      <c r="W18" s="82">
        <v>4</v>
      </c>
      <c r="X18" s="80">
        <f>IF(Q18=0,"-",W18/Q18)</f>
        <v>0.23529411764706</v>
      </c>
      <c r="Y18" s="181">
        <v>71000</v>
      </c>
      <c r="Z18" s="182">
        <f>IFERROR(Y18/Q18,"-")</f>
        <v>4176.4705882353</v>
      </c>
      <c r="AA18" s="182">
        <f>IFERROR(Y18/W18,"-")</f>
        <v>17750</v>
      </c>
      <c r="AB18" s="176"/>
      <c r="AC18" s="83"/>
      <c r="AD18" s="77"/>
      <c r="AE18" s="91">
        <v>1</v>
      </c>
      <c r="AF18" s="92">
        <f>IF(Q18=0,"",IF(AE18=0,"",(AE18/Q18)))</f>
        <v>0.058823529411765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>
        <v>1</v>
      </c>
      <c r="AO18" s="98">
        <f>IF(Q18=0,"",IF(AN18=0,"",(AN18/Q18)))</f>
        <v>0.058823529411765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>
        <v>1</v>
      </c>
      <c r="AX18" s="104">
        <f>IF(Q18=0,"",IF(AW18=0,"",(AW18/Q18)))</f>
        <v>0.058823529411765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1</v>
      </c>
      <c r="BG18" s="110">
        <f>IF(Q18=0,"",IF(BF18=0,"",(BF18/Q18)))</f>
        <v>0.058823529411765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5</v>
      </c>
      <c r="BP18" s="117">
        <f>IF(Q18=0,"",IF(BO18=0,"",(BO18/Q18)))</f>
        <v>0.29411764705882</v>
      </c>
      <c r="BQ18" s="118">
        <v>1</v>
      </c>
      <c r="BR18" s="119">
        <f>IFERROR(BQ18/BO18,"-")</f>
        <v>0.2</v>
      </c>
      <c r="BS18" s="120">
        <v>3000</v>
      </c>
      <c r="BT18" s="121">
        <f>IFERROR(BS18/BO18,"-")</f>
        <v>600</v>
      </c>
      <c r="BU18" s="122">
        <v>1</v>
      </c>
      <c r="BV18" s="122"/>
      <c r="BW18" s="122"/>
      <c r="BX18" s="123">
        <v>6</v>
      </c>
      <c r="BY18" s="124">
        <f>IF(Q18=0,"",IF(BX18=0,"",(BX18/Q18)))</f>
        <v>0.35294117647059</v>
      </c>
      <c r="BZ18" s="125">
        <v>3</v>
      </c>
      <c r="CA18" s="126">
        <f>IFERROR(BZ18/BX18,"-")</f>
        <v>0.5</v>
      </c>
      <c r="CB18" s="127">
        <v>68000</v>
      </c>
      <c r="CC18" s="128">
        <f>IFERROR(CB18/BX18,"-")</f>
        <v>11333.333333333</v>
      </c>
      <c r="CD18" s="129">
        <v>1</v>
      </c>
      <c r="CE18" s="129"/>
      <c r="CF18" s="129">
        <v>2</v>
      </c>
      <c r="CG18" s="130">
        <v>2</v>
      </c>
      <c r="CH18" s="131">
        <f>IF(Q18=0,"",IF(CG18=0,"",(CG18/Q18)))</f>
        <v>0.11764705882353</v>
      </c>
      <c r="CI18" s="132"/>
      <c r="CJ18" s="133">
        <f>IFERROR(CI18/CG18,"-")</f>
        <v>0</v>
      </c>
      <c r="CK18" s="134"/>
      <c r="CL18" s="135">
        <f>IFERROR(CK18/CG18,"-")</f>
        <v>0</v>
      </c>
      <c r="CM18" s="136"/>
      <c r="CN18" s="136"/>
      <c r="CO18" s="136"/>
      <c r="CP18" s="137">
        <v>4</v>
      </c>
      <c r="CQ18" s="138">
        <v>71000</v>
      </c>
      <c r="CR18" s="138">
        <v>33000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5.1575</v>
      </c>
      <c r="B19" s="184" t="s">
        <v>99</v>
      </c>
      <c r="C19" s="184" t="s">
        <v>58</v>
      </c>
      <c r="D19" s="184"/>
      <c r="E19" s="184" t="s">
        <v>100</v>
      </c>
      <c r="F19" s="184" t="s">
        <v>101</v>
      </c>
      <c r="G19" s="184" t="s">
        <v>61</v>
      </c>
      <c r="H19" s="87" t="s">
        <v>102</v>
      </c>
      <c r="I19" s="87" t="s">
        <v>63</v>
      </c>
      <c r="J19" s="186" t="s">
        <v>92</v>
      </c>
      <c r="K19" s="176">
        <v>400000</v>
      </c>
      <c r="L19" s="79">
        <v>35</v>
      </c>
      <c r="M19" s="79">
        <v>0</v>
      </c>
      <c r="N19" s="79">
        <v>103</v>
      </c>
      <c r="O19" s="88">
        <v>11</v>
      </c>
      <c r="P19" s="89">
        <v>1</v>
      </c>
      <c r="Q19" s="90">
        <f>O19+P19</f>
        <v>12</v>
      </c>
      <c r="R19" s="80">
        <f>IFERROR(Q19/N19,"-")</f>
        <v>0.11650485436893</v>
      </c>
      <c r="S19" s="79">
        <v>0</v>
      </c>
      <c r="T19" s="79">
        <v>5</v>
      </c>
      <c r="U19" s="80">
        <f>IFERROR(T19/(Q19),"-")</f>
        <v>0.41666666666667</v>
      </c>
      <c r="V19" s="81">
        <f>IFERROR(K19/SUM(Q19:Q20),"-")</f>
        <v>12903.225806452</v>
      </c>
      <c r="W19" s="82">
        <v>1</v>
      </c>
      <c r="X19" s="80">
        <f>IF(Q19=0,"-",W19/Q19)</f>
        <v>0.083333333333333</v>
      </c>
      <c r="Y19" s="181">
        <v>9000</v>
      </c>
      <c r="Z19" s="182">
        <f>IFERROR(Y19/Q19,"-")</f>
        <v>750</v>
      </c>
      <c r="AA19" s="182">
        <f>IFERROR(Y19/W19,"-")</f>
        <v>9000</v>
      </c>
      <c r="AB19" s="176">
        <f>SUM(Y19:Y20)-SUM(K19:K20)</f>
        <v>1663000</v>
      </c>
      <c r="AC19" s="83">
        <f>SUM(Y19:Y20)/SUM(K19:K20)</f>
        <v>5.1575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1</v>
      </c>
      <c r="AO19" s="98">
        <f>IF(Q19=0,"",IF(AN19=0,"",(AN19/Q19)))</f>
        <v>0.083333333333333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4</v>
      </c>
      <c r="BG19" s="110">
        <f>IF(Q19=0,"",IF(BF19=0,"",(BF19/Q19)))</f>
        <v>0.33333333333333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6</v>
      </c>
      <c r="BP19" s="117">
        <f>IF(Q19=0,"",IF(BO19=0,"",(BO19/Q19)))</f>
        <v>0.5</v>
      </c>
      <c r="BQ19" s="118">
        <v>1</v>
      </c>
      <c r="BR19" s="119">
        <f>IFERROR(BQ19/BO19,"-")</f>
        <v>0.16666666666667</v>
      </c>
      <c r="BS19" s="120">
        <v>9000</v>
      </c>
      <c r="BT19" s="121">
        <f>IFERROR(BS19/BO19,"-")</f>
        <v>1500</v>
      </c>
      <c r="BU19" s="122"/>
      <c r="BV19" s="122">
        <v>1</v>
      </c>
      <c r="BW19" s="122"/>
      <c r="BX19" s="123">
        <v>1</v>
      </c>
      <c r="BY19" s="124">
        <f>IF(Q19=0,"",IF(BX19=0,"",(BX19/Q19)))</f>
        <v>0.083333333333333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9000</v>
      </c>
      <c r="CR19" s="138">
        <v>9000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103</v>
      </c>
      <c r="C20" s="184" t="s">
        <v>58</v>
      </c>
      <c r="D20" s="184"/>
      <c r="E20" s="184" t="s">
        <v>100</v>
      </c>
      <c r="F20" s="184" t="s">
        <v>101</v>
      </c>
      <c r="G20" s="184" t="s">
        <v>74</v>
      </c>
      <c r="H20" s="87"/>
      <c r="I20" s="87"/>
      <c r="J20" s="87"/>
      <c r="K20" s="176"/>
      <c r="L20" s="79">
        <v>98</v>
      </c>
      <c r="M20" s="79">
        <v>67</v>
      </c>
      <c r="N20" s="79">
        <v>13</v>
      </c>
      <c r="O20" s="88">
        <v>19</v>
      </c>
      <c r="P20" s="89">
        <v>0</v>
      </c>
      <c r="Q20" s="90">
        <f>O20+P20</f>
        <v>19</v>
      </c>
      <c r="R20" s="80">
        <f>IFERROR(Q20/N20,"-")</f>
        <v>1.4615384615385</v>
      </c>
      <c r="S20" s="79">
        <v>4</v>
      </c>
      <c r="T20" s="79">
        <v>5</v>
      </c>
      <c r="U20" s="80">
        <f>IFERROR(T20/(Q20),"-")</f>
        <v>0.26315789473684</v>
      </c>
      <c r="V20" s="81"/>
      <c r="W20" s="82">
        <v>5</v>
      </c>
      <c r="X20" s="80">
        <f>IF(Q20=0,"-",W20/Q20)</f>
        <v>0.26315789473684</v>
      </c>
      <c r="Y20" s="181">
        <v>2054000</v>
      </c>
      <c r="Z20" s="182">
        <f>IFERROR(Y20/Q20,"-")</f>
        <v>108105.26315789</v>
      </c>
      <c r="AA20" s="182">
        <f>IFERROR(Y20/W20,"-")</f>
        <v>410800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1</v>
      </c>
      <c r="AX20" s="104">
        <f>IF(Q20=0,"",IF(AW20=0,"",(AW20/Q20)))</f>
        <v>0.052631578947368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>
        <v>5</v>
      </c>
      <c r="BG20" s="110">
        <f>IF(Q20=0,"",IF(BF20=0,"",(BF20/Q20)))</f>
        <v>0.26315789473684</v>
      </c>
      <c r="BH20" s="109">
        <v>2</v>
      </c>
      <c r="BI20" s="111">
        <f>IFERROR(BH20/BF20,"-")</f>
        <v>0.4</v>
      </c>
      <c r="BJ20" s="112">
        <v>15000</v>
      </c>
      <c r="BK20" s="113">
        <f>IFERROR(BJ20/BF20,"-")</f>
        <v>3000</v>
      </c>
      <c r="BL20" s="114"/>
      <c r="BM20" s="114">
        <v>1</v>
      </c>
      <c r="BN20" s="114">
        <v>1</v>
      </c>
      <c r="BO20" s="116">
        <v>5</v>
      </c>
      <c r="BP20" s="117">
        <f>IF(Q20=0,"",IF(BO20=0,"",(BO20/Q20)))</f>
        <v>0.26315789473684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7</v>
      </c>
      <c r="BY20" s="124">
        <f>IF(Q20=0,"",IF(BX20=0,"",(BX20/Q20)))</f>
        <v>0.36842105263158</v>
      </c>
      <c r="BZ20" s="125">
        <v>3</v>
      </c>
      <c r="CA20" s="126">
        <f>IFERROR(BZ20/BX20,"-")</f>
        <v>0.42857142857143</v>
      </c>
      <c r="CB20" s="127">
        <v>2089000</v>
      </c>
      <c r="CC20" s="128">
        <f>IFERROR(CB20/BX20,"-")</f>
        <v>298428.57142857</v>
      </c>
      <c r="CD20" s="129"/>
      <c r="CE20" s="129"/>
      <c r="CF20" s="129">
        <v>3</v>
      </c>
      <c r="CG20" s="130">
        <v>1</v>
      </c>
      <c r="CH20" s="131">
        <f>IF(Q20=0,"",IF(CG20=0,"",(CG20/Q20)))</f>
        <v>0.052631578947368</v>
      </c>
      <c r="CI20" s="132"/>
      <c r="CJ20" s="133">
        <f>IFERROR(CI20/CG20,"-")</f>
        <v>0</v>
      </c>
      <c r="CK20" s="134"/>
      <c r="CL20" s="135">
        <f>IFERROR(CK20/CG20,"-")</f>
        <v>0</v>
      </c>
      <c r="CM20" s="136"/>
      <c r="CN20" s="136"/>
      <c r="CO20" s="136"/>
      <c r="CP20" s="137">
        <v>5</v>
      </c>
      <c r="CQ20" s="138">
        <v>2054000</v>
      </c>
      <c r="CR20" s="138">
        <v>1116000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>
        <f>AC21</f>
        <v>3.7723076923077</v>
      </c>
      <c r="B21" s="184" t="s">
        <v>104</v>
      </c>
      <c r="C21" s="184" t="s">
        <v>58</v>
      </c>
      <c r="D21" s="184"/>
      <c r="E21" s="184" t="s">
        <v>105</v>
      </c>
      <c r="F21" s="184" t="s">
        <v>106</v>
      </c>
      <c r="G21" s="184" t="s">
        <v>61</v>
      </c>
      <c r="H21" s="87" t="s">
        <v>102</v>
      </c>
      <c r="I21" s="87" t="s">
        <v>107</v>
      </c>
      <c r="J21" s="87" t="s">
        <v>108</v>
      </c>
      <c r="K21" s="176">
        <v>325000</v>
      </c>
      <c r="L21" s="79">
        <v>5</v>
      </c>
      <c r="M21" s="79">
        <v>0</v>
      </c>
      <c r="N21" s="79">
        <v>44</v>
      </c>
      <c r="O21" s="88">
        <v>1</v>
      </c>
      <c r="P21" s="89">
        <v>0</v>
      </c>
      <c r="Q21" s="90">
        <f>O21+P21</f>
        <v>1</v>
      </c>
      <c r="R21" s="80">
        <f>IFERROR(Q21/N21,"-")</f>
        <v>0.022727272727273</v>
      </c>
      <c r="S21" s="79">
        <v>0</v>
      </c>
      <c r="T21" s="79">
        <v>1</v>
      </c>
      <c r="U21" s="80">
        <f>IFERROR(T21/(Q21),"-")</f>
        <v>1</v>
      </c>
      <c r="V21" s="81">
        <f>IFERROR(K21/SUM(Q21:Q24),"-")</f>
        <v>9558.8235294118</v>
      </c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>
        <f>SUM(Y21:Y24)-SUM(K21:K24)</f>
        <v>901000</v>
      </c>
      <c r="AC21" s="83">
        <f>SUM(Y21:Y24)/SUM(K21:K24)</f>
        <v>3.7723076923077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>
        <v>1</v>
      </c>
      <c r="BY21" s="124">
        <f>IF(Q21=0,"",IF(BX21=0,"",(BX21/Q21)))</f>
        <v>1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109</v>
      </c>
      <c r="C22" s="184" t="s">
        <v>58</v>
      </c>
      <c r="D22" s="184"/>
      <c r="E22" s="184" t="s">
        <v>105</v>
      </c>
      <c r="F22" s="184" t="s">
        <v>110</v>
      </c>
      <c r="G22" s="184" t="s">
        <v>61</v>
      </c>
      <c r="H22" s="87" t="s">
        <v>102</v>
      </c>
      <c r="I22" s="87" t="s">
        <v>111</v>
      </c>
      <c r="J22" s="87"/>
      <c r="K22" s="176"/>
      <c r="L22" s="79">
        <v>23</v>
      </c>
      <c r="M22" s="79">
        <v>0</v>
      </c>
      <c r="N22" s="79">
        <v>100</v>
      </c>
      <c r="O22" s="88">
        <v>7</v>
      </c>
      <c r="P22" s="89">
        <v>1</v>
      </c>
      <c r="Q22" s="90">
        <f>O22+P22</f>
        <v>8</v>
      </c>
      <c r="R22" s="80">
        <f>IFERROR(Q22/N22,"-")</f>
        <v>0.08</v>
      </c>
      <c r="S22" s="79">
        <v>1</v>
      </c>
      <c r="T22" s="79">
        <v>4</v>
      </c>
      <c r="U22" s="80">
        <f>IFERROR(T22/(Q22),"-")</f>
        <v>0.5</v>
      </c>
      <c r="V22" s="81"/>
      <c r="W22" s="82">
        <v>1</v>
      </c>
      <c r="X22" s="80">
        <f>IF(Q22=0,"-",W22/Q22)</f>
        <v>0.125</v>
      </c>
      <c r="Y22" s="181">
        <v>601000</v>
      </c>
      <c r="Z22" s="182">
        <f>IFERROR(Y22/Q22,"-")</f>
        <v>75125</v>
      </c>
      <c r="AA22" s="182">
        <f>IFERROR(Y22/W22,"-")</f>
        <v>601000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>
        <v>2</v>
      </c>
      <c r="AX22" s="104">
        <f>IF(Q22=0,"",IF(AW22=0,"",(AW22/Q22)))</f>
        <v>0.25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>
        <v>2</v>
      </c>
      <c r="BG22" s="110">
        <f>IF(Q22=0,"",IF(BF22=0,"",(BF22/Q22)))</f>
        <v>0.25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1</v>
      </c>
      <c r="BP22" s="117">
        <f>IF(Q22=0,"",IF(BO22=0,"",(BO22/Q22)))</f>
        <v>0.125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3</v>
      </c>
      <c r="BY22" s="124">
        <f>IF(Q22=0,"",IF(BX22=0,"",(BX22/Q22)))</f>
        <v>0.375</v>
      </c>
      <c r="BZ22" s="125">
        <v>1</v>
      </c>
      <c r="CA22" s="126">
        <f>IFERROR(BZ22/BX22,"-")</f>
        <v>0.33333333333333</v>
      </c>
      <c r="CB22" s="127">
        <v>601000</v>
      </c>
      <c r="CC22" s="128">
        <f>IFERROR(CB22/BX22,"-")</f>
        <v>200333.33333333</v>
      </c>
      <c r="CD22" s="129"/>
      <c r="CE22" s="129"/>
      <c r="CF22" s="129">
        <v>1</v>
      </c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601000</v>
      </c>
      <c r="CR22" s="138">
        <v>601000</v>
      </c>
      <c r="CS22" s="138"/>
      <c r="CT22" s="139" t="str">
        <f>IF(AND(CR22=0,CS22=0),"",IF(AND(CR22&lt;=100000,CS22&lt;=100000),"",IF(CR22/CQ22&gt;0.7,"男高",IF(CS22/CQ22&gt;0.7,"女高",""))))</f>
        <v>男高</v>
      </c>
    </row>
    <row r="23" spans="1:99">
      <c r="A23" s="78"/>
      <c r="B23" s="184" t="s">
        <v>112</v>
      </c>
      <c r="C23" s="184" t="s">
        <v>58</v>
      </c>
      <c r="D23" s="184"/>
      <c r="E23" s="184" t="s">
        <v>105</v>
      </c>
      <c r="F23" s="184" t="s">
        <v>113</v>
      </c>
      <c r="G23" s="184" t="s">
        <v>61</v>
      </c>
      <c r="H23" s="87" t="s">
        <v>102</v>
      </c>
      <c r="I23" s="87" t="s">
        <v>114</v>
      </c>
      <c r="J23" s="87"/>
      <c r="K23" s="176"/>
      <c r="L23" s="79">
        <v>18</v>
      </c>
      <c r="M23" s="79">
        <v>0</v>
      </c>
      <c r="N23" s="79">
        <v>52</v>
      </c>
      <c r="O23" s="88">
        <v>3</v>
      </c>
      <c r="P23" s="89">
        <v>0</v>
      </c>
      <c r="Q23" s="90">
        <f>O23+P23</f>
        <v>3</v>
      </c>
      <c r="R23" s="80">
        <f>IFERROR(Q23/N23,"-")</f>
        <v>0.057692307692308</v>
      </c>
      <c r="S23" s="79">
        <v>1</v>
      </c>
      <c r="T23" s="79">
        <v>1</v>
      </c>
      <c r="U23" s="80">
        <f>IFERROR(T23/(Q23),"-")</f>
        <v>0.33333333333333</v>
      </c>
      <c r="V23" s="81"/>
      <c r="W23" s="82">
        <v>2</v>
      </c>
      <c r="X23" s="80">
        <f>IF(Q23=0,"-",W23/Q23)</f>
        <v>0.66666666666667</v>
      </c>
      <c r="Y23" s="181">
        <v>51000</v>
      </c>
      <c r="Z23" s="182">
        <f>IFERROR(Y23/Q23,"-")</f>
        <v>17000</v>
      </c>
      <c r="AA23" s="182">
        <f>IFERROR(Y23/W23,"-")</f>
        <v>25500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2</v>
      </c>
      <c r="BP23" s="117">
        <f>IF(Q23=0,"",IF(BO23=0,"",(BO23/Q23)))</f>
        <v>0.66666666666667</v>
      </c>
      <c r="BQ23" s="118">
        <v>1</v>
      </c>
      <c r="BR23" s="119">
        <f>IFERROR(BQ23/BO23,"-")</f>
        <v>0.5</v>
      </c>
      <c r="BS23" s="120">
        <v>38000</v>
      </c>
      <c r="BT23" s="121">
        <f>IFERROR(BS23/BO23,"-")</f>
        <v>19000</v>
      </c>
      <c r="BU23" s="122"/>
      <c r="BV23" s="122"/>
      <c r="BW23" s="122">
        <v>1</v>
      </c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>
        <v>1</v>
      </c>
      <c r="CH23" s="131">
        <f>IF(Q23=0,"",IF(CG23=0,"",(CG23/Q23)))</f>
        <v>0.33333333333333</v>
      </c>
      <c r="CI23" s="132">
        <v>1</v>
      </c>
      <c r="CJ23" s="133">
        <f>IFERROR(CI23/CG23,"-")</f>
        <v>1</v>
      </c>
      <c r="CK23" s="134">
        <v>13000</v>
      </c>
      <c r="CL23" s="135">
        <f>IFERROR(CK23/CG23,"-")</f>
        <v>13000</v>
      </c>
      <c r="CM23" s="136"/>
      <c r="CN23" s="136"/>
      <c r="CO23" s="136">
        <v>1</v>
      </c>
      <c r="CP23" s="137">
        <v>2</v>
      </c>
      <c r="CQ23" s="138">
        <v>51000</v>
      </c>
      <c r="CR23" s="138">
        <v>38000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115</v>
      </c>
      <c r="C24" s="184" t="s">
        <v>58</v>
      </c>
      <c r="D24" s="184"/>
      <c r="E24" s="184" t="s">
        <v>73</v>
      </c>
      <c r="F24" s="184" t="s">
        <v>73</v>
      </c>
      <c r="G24" s="184" t="s">
        <v>74</v>
      </c>
      <c r="H24" s="87"/>
      <c r="I24" s="87"/>
      <c r="J24" s="87"/>
      <c r="K24" s="176"/>
      <c r="L24" s="79">
        <v>180</v>
      </c>
      <c r="M24" s="79">
        <v>96</v>
      </c>
      <c r="N24" s="79">
        <v>58</v>
      </c>
      <c r="O24" s="88">
        <v>22</v>
      </c>
      <c r="P24" s="89">
        <v>0</v>
      </c>
      <c r="Q24" s="90">
        <f>O24+P24</f>
        <v>22</v>
      </c>
      <c r="R24" s="80">
        <f>IFERROR(Q24/N24,"-")</f>
        <v>0.37931034482759</v>
      </c>
      <c r="S24" s="79">
        <v>4</v>
      </c>
      <c r="T24" s="79">
        <v>4</v>
      </c>
      <c r="U24" s="80">
        <f>IFERROR(T24/(Q24),"-")</f>
        <v>0.18181818181818</v>
      </c>
      <c r="V24" s="81"/>
      <c r="W24" s="82">
        <v>6</v>
      </c>
      <c r="X24" s="80">
        <f>IF(Q24=0,"-",W24/Q24)</f>
        <v>0.27272727272727</v>
      </c>
      <c r="Y24" s="181">
        <v>574000</v>
      </c>
      <c r="Z24" s="182">
        <f>IFERROR(Y24/Q24,"-")</f>
        <v>26090.909090909</v>
      </c>
      <c r="AA24" s="182">
        <f>IFERROR(Y24/W24,"-")</f>
        <v>95666.666666667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1</v>
      </c>
      <c r="AX24" s="104">
        <f>IF(Q24=0,"",IF(AW24=0,"",(AW24/Q24)))</f>
        <v>0.045454545454545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>
        <v>4</v>
      </c>
      <c r="BG24" s="110">
        <f>IF(Q24=0,"",IF(BF24=0,"",(BF24/Q24)))</f>
        <v>0.18181818181818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8</v>
      </c>
      <c r="BP24" s="117">
        <f>IF(Q24=0,"",IF(BO24=0,"",(BO24/Q24)))</f>
        <v>0.36363636363636</v>
      </c>
      <c r="BQ24" s="118">
        <v>2</v>
      </c>
      <c r="BR24" s="119">
        <f>IFERROR(BQ24/BO24,"-")</f>
        <v>0.25</v>
      </c>
      <c r="BS24" s="120">
        <v>18000</v>
      </c>
      <c r="BT24" s="121">
        <f>IFERROR(BS24/BO24,"-")</f>
        <v>2250</v>
      </c>
      <c r="BU24" s="122"/>
      <c r="BV24" s="122">
        <v>1</v>
      </c>
      <c r="BW24" s="122">
        <v>1</v>
      </c>
      <c r="BX24" s="123">
        <v>8</v>
      </c>
      <c r="BY24" s="124">
        <f>IF(Q24=0,"",IF(BX24=0,"",(BX24/Q24)))</f>
        <v>0.36363636363636</v>
      </c>
      <c r="BZ24" s="125">
        <v>3</v>
      </c>
      <c r="CA24" s="126">
        <f>IFERROR(BZ24/BX24,"-")</f>
        <v>0.375</v>
      </c>
      <c r="CB24" s="127">
        <v>451000</v>
      </c>
      <c r="CC24" s="128">
        <f>IFERROR(CB24/BX24,"-")</f>
        <v>56375</v>
      </c>
      <c r="CD24" s="129">
        <v>1</v>
      </c>
      <c r="CE24" s="129"/>
      <c r="CF24" s="129">
        <v>2</v>
      </c>
      <c r="CG24" s="130">
        <v>1</v>
      </c>
      <c r="CH24" s="131">
        <f>IF(Q24=0,"",IF(CG24=0,"",(CG24/Q24)))</f>
        <v>0.045454545454545</v>
      </c>
      <c r="CI24" s="132">
        <v>1</v>
      </c>
      <c r="CJ24" s="133">
        <f>IFERROR(CI24/CG24,"-")</f>
        <v>1</v>
      </c>
      <c r="CK24" s="134">
        <v>105000</v>
      </c>
      <c r="CL24" s="135">
        <f>IFERROR(CK24/CG24,"-")</f>
        <v>105000</v>
      </c>
      <c r="CM24" s="136"/>
      <c r="CN24" s="136"/>
      <c r="CO24" s="136">
        <v>1</v>
      </c>
      <c r="CP24" s="137">
        <v>6</v>
      </c>
      <c r="CQ24" s="138">
        <v>574000</v>
      </c>
      <c r="CR24" s="138">
        <v>363000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>
        <f>AC25</f>
        <v>0.764</v>
      </c>
      <c r="B25" s="184" t="s">
        <v>116</v>
      </c>
      <c r="C25" s="184" t="s">
        <v>58</v>
      </c>
      <c r="D25" s="184"/>
      <c r="E25" s="184" t="s">
        <v>117</v>
      </c>
      <c r="F25" s="184" t="s">
        <v>118</v>
      </c>
      <c r="G25" s="184" t="s">
        <v>61</v>
      </c>
      <c r="H25" s="87" t="s">
        <v>119</v>
      </c>
      <c r="I25" s="87" t="s">
        <v>120</v>
      </c>
      <c r="J25" s="87" t="s">
        <v>121</v>
      </c>
      <c r="K25" s="176">
        <v>250000</v>
      </c>
      <c r="L25" s="79">
        <v>18</v>
      </c>
      <c r="M25" s="79">
        <v>0</v>
      </c>
      <c r="N25" s="79">
        <v>96</v>
      </c>
      <c r="O25" s="88">
        <v>8</v>
      </c>
      <c r="P25" s="89">
        <v>0</v>
      </c>
      <c r="Q25" s="90">
        <f>O25+P25</f>
        <v>8</v>
      </c>
      <c r="R25" s="80">
        <f>IFERROR(Q25/N25,"-")</f>
        <v>0.083333333333333</v>
      </c>
      <c r="S25" s="79">
        <v>0</v>
      </c>
      <c r="T25" s="79">
        <v>4</v>
      </c>
      <c r="U25" s="80">
        <f>IFERROR(T25/(Q25),"-")</f>
        <v>0.5</v>
      </c>
      <c r="V25" s="81">
        <f>IFERROR(K25/SUM(Q25:Q28),"-")</f>
        <v>7575.7575757576</v>
      </c>
      <c r="W25" s="82">
        <v>2</v>
      </c>
      <c r="X25" s="80">
        <f>IF(Q25=0,"-",W25/Q25)</f>
        <v>0.25</v>
      </c>
      <c r="Y25" s="181">
        <v>13000</v>
      </c>
      <c r="Z25" s="182">
        <f>IFERROR(Y25/Q25,"-")</f>
        <v>1625</v>
      </c>
      <c r="AA25" s="182">
        <f>IFERROR(Y25/W25,"-")</f>
        <v>6500</v>
      </c>
      <c r="AB25" s="176">
        <f>SUM(Y25:Y28)-SUM(K25:K28)</f>
        <v>-59000</v>
      </c>
      <c r="AC25" s="83">
        <f>SUM(Y25:Y28)/SUM(K25:K28)</f>
        <v>0.764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3</v>
      </c>
      <c r="BG25" s="110">
        <f>IF(Q25=0,"",IF(BF25=0,"",(BF25/Q25)))</f>
        <v>0.375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4</v>
      </c>
      <c r="BP25" s="117">
        <f>IF(Q25=0,"",IF(BO25=0,"",(BO25/Q25)))</f>
        <v>0.5</v>
      </c>
      <c r="BQ25" s="118">
        <v>1</v>
      </c>
      <c r="BR25" s="119">
        <f>IFERROR(BQ25/BO25,"-")</f>
        <v>0.25</v>
      </c>
      <c r="BS25" s="120">
        <v>12000</v>
      </c>
      <c r="BT25" s="121">
        <f>IFERROR(BS25/BO25,"-")</f>
        <v>3000</v>
      </c>
      <c r="BU25" s="122"/>
      <c r="BV25" s="122"/>
      <c r="BW25" s="122">
        <v>1</v>
      </c>
      <c r="BX25" s="123">
        <v>1</v>
      </c>
      <c r="BY25" s="124">
        <f>IF(Q25=0,"",IF(BX25=0,"",(BX25/Q25)))</f>
        <v>0.125</v>
      </c>
      <c r="BZ25" s="125">
        <v>1</v>
      </c>
      <c r="CA25" s="126">
        <f>IFERROR(BZ25/BX25,"-")</f>
        <v>1</v>
      </c>
      <c r="CB25" s="127">
        <v>1000</v>
      </c>
      <c r="CC25" s="128">
        <f>IFERROR(CB25/BX25,"-")</f>
        <v>1000</v>
      </c>
      <c r="CD25" s="129">
        <v>1</v>
      </c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2</v>
      </c>
      <c r="CQ25" s="138">
        <v>13000</v>
      </c>
      <c r="CR25" s="138">
        <v>12000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122</v>
      </c>
      <c r="C26" s="184" t="s">
        <v>58</v>
      </c>
      <c r="D26" s="184"/>
      <c r="E26" s="184" t="s">
        <v>123</v>
      </c>
      <c r="F26" s="184" t="s">
        <v>124</v>
      </c>
      <c r="G26" s="184" t="s">
        <v>61</v>
      </c>
      <c r="H26" s="87"/>
      <c r="I26" s="87" t="s">
        <v>120</v>
      </c>
      <c r="J26" s="87"/>
      <c r="K26" s="176"/>
      <c r="L26" s="79">
        <v>3</v>
      </c>
      <c r="M26" s="79">
        <v>0</v>
      </c>
      <c r="N26" s="79">
        <v>63</v>
      </c>
      <c r="O26" s="88">
        <v>2</v>
      </c>
      <c r="P26" s="89">
        <v>0</v>
      </c>
      <c r="Q26" s="90">
        <f>O26+P26</f>
        <v>2</v>
      </c>
      <c r="R26" s="80">
        <f>IFERROR(Q26/N26,"-")</f>
        <v>0.031746031746032</v>
      </c>
      <c r="S26" s="79">
        <v>0</v>
      </c>
      <c r="T26" s="79">
        <v>1</v>
      </c>
      <c r="U26" s="80">
        <f>IFERROR(T26/(Q26),"-")</f>
        <v>0.5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2</v>
      </c>
      <c r="BG26" s="110">
        <f>IF(Q26=0,"",IF(BF26=0,"",(BF26/Q26)))</f>
        <v>1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/>
      <c r="BP26" s="117">
        <f>IF(Q26=0,"",IF(BO26=0,"",(BO26/Q26)))</f>
        <v>0</v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125</v>
      </c>
      <c r="C27" s="184" t="s">
        <v>58</v>
      </c>
      <c r="D27" s="184"/>
      <c r="E27" s="184" t="s">
        <v>105</v>
      </c>
      <c r="F27" s="184" t="s">
        <v>126</v>
      </c>
      <c r="G27" s="184" t="s">
        <v>61</v>
      </c>
      <c r="H27" s="87"/>
      <c r="I27" s="87" t="s">
        <v>120</v>
      </c>
      <c r="J27" s="87"/>
      <c r="K27" s="176"/>
      <c r="L27" s="79">
        <v>5</v>
      </c>
      <c r="M27" s="79">
        <v>0</v>
      </c>
      <c r="N27" s="79">
        <v>23</v>
      </c>
      <c r="O27" s="88">
        <v>1</v>
      </c>
      <c r="P27" s="89">
        <v>0</v>
      </c>
      <c r="Q27" s="90">
        <f>O27+P27</f>
        <v>1</v>
      </c>
      <c r="R27" s="80">
        <f>IFERROR(Q27/N27,"-")</f>
        <v>0.043478260869565</v>
      </c>
      <c r="S27" s="79">
        <v>0</v>
      </c>
      <c r="T27" s="79">
        <v>0</v>
      </c>
      <c r="U27" s="80">
        <f>IFERROR(T27/(Q27),"-")</f>
        <v>0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1</v>
      </c>
      <c r="BG27" s="110">
        <f>IF(Q27=0,"",IF(BF27=0,"",(BF27/Q27)))</f>
        <v>1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/>
      <c r="BP27" s="117">
        <f>IF(Q27=0,"",IF(BO27=0,"",(BO27/Q27)))</f>
        <v>0</v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127</v>
      </c>
      <c r="C28" s="184" t="s">
        <v>58</v>
      </c>
      <c r="D28" s="184"/>
      <c r="E28" s="184" t="s">
        <v>73</v>
      </c>
      <c r="F28" s="184" t="s">
        <v>73</v>
      </c>
      <c r="G28" s="184" t="s">
        <v>74</v>
      </c>
      <c r="H28" s="87"/>
      <c r="I28" s="87"/>
      <c r="J28" s="87"/>
      <c r="K28" s="176"/>
      <c r="L28" s="79">
        <v>120</v>
      </c>
      <c r="M28" s="79">
        <v>76</v>
      </c>
      <c r="N28" s="79">
        <v>41</v>
      </c>
      <c r="O28" s="88">
        <v>21</v>
      </c>
      <c r="P28" s="89">
        <v>1</v>
      </c>
      <c r="Q28" s="90">
        <f>O28+P28</f>
        <v>22</v>
      </c>
      <c r="R28" s="80">
        <f>IFERROR(Q28/N28,"-")</f>
        <v>0.53658536585366</v>
      </c>
      <c r="S28" s="79">
        <v>4</v>
      </c>
      <c r="T28" s="79">
        <v>4</v>
      </c>
      <c r="U28" s="80">
        <f>IFERROR(T28/(Q28),"-")</f>
        <v>0.18181818181818</v>
      </c>
      <c r="V28" s="81"/>
      <c r="W28" s="82">
        <v>6</v>
      </c>
      <c r="X28" s="80">
        <f>IF(Q28=0,"-",W28/Q28)</f>
        <v>0.27272727272727</v>
      </c>
      <c r="Y28" s="181">
        <v>178000</v>
      </c>
      <c r="Z28" s="182">
        <f>IFERROR(Y28/Q28,"-")</f>
        <v>8090.9090909091</v>
      </c>
      <c r="AA28" s="182">
        <f>IFERROR(Y28/W28,"-")</f>
        <v>29666.666666667</v>
      </c>
      <c r="AB28" s="176"/>
      <c r="AC28" s="83"/>
      <c r="AD28" s="77"/>
      <c r="AE28" s="91">
        <v>2</v>
      </c>
      <c r="AF28" s="92">
        <f>IF(Q28=0,"",IF(AE28=0,"",(AE28/Q28)))</f>
        <v>0.090909090909091</v>
      </c>
      <c r="AG28" s="91"/>
      <c r="AH28" s="93">
        <f>IFERROR(AG28/AE28,"-")</f>
        <v>0</v>
      </c>
      <c r="AI28" s="94"/>
      <c r="AJ28" s="95">
        <f>IFERROR(AI28/AE28,"-")</f>
        <v>0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7</v>
      </c>
      <c r="BG28" s="110">
        <f>IF(Q28=0,"",IF(BF28=0,"",(BF28/Q28)))</f>
        <v>0.31818181818182</v>
      </c>
      <c r="BH28" s="109">
        <v>1</v>
      </c>
      <c r="BI28" s="111">
        <f>IFERROR(BH28/BF28,"-")</f>
        <v>0.14285714285714</v>
      </c>
      <c r="BJ28" s="112">
        <v>3000</v>
      </c>
      <c r="BK28" s="113">
        <f>IFERROR(BJ28/BF28,"-")</f>
        <v>428.57142857143</v>
      </c>
      <c r="BL28" s="114">
        <v>1</v>
      </c>
      <c r="BM28" s="114"/>
      <c r="BN28" s="114"/>
      <c r="BO28" s="116">
        <v>8</v>
      </c>
      <c r="BP28" s="117">
        <f>IF(Q28=0,"",IF(BO28=0,"",(BO28/Q28)))</f>
        <v>0.36363636363636</v>
      </c>
      <c r="BQ28" s="118">
        <v>2</v>
      </c>
      <c r="BR28" s="119">
        <f>IFERROR(BQ28/BO28,"-")</f>
        <v>0.25</v>
      </c>
      <c r="BS28" s="120">
        <v>166000</v>
      </c>
      <c r="BT28" s="121">
        <f>IFERROR(BS28/BO28,"-")</f>
        <v>20750</v>
      </c>
      <c r="BU28" s="122">
        <v>1</v>
      </c>
      <c r="BV28" s="122"/>
      <c r="BW28" s="122">
        <v>1</v>
      </c>
      <c r="BX28" s="123">
        <v>4</v>
      </c>
      <c r="BY28" s="124">
        <f>IF(Q28=0,"",IF(BX28=0,"",(BX28/Q28)))</f>
        <v>0.18181818181818</v>
      </c>
      <c r="BZ28" s="125">
        <v>2</v>
      </c>
      <c r="CA28" s="126">
        <f>IFERROR(BZ28/BX28,"-")</f>
        <v>0.5</v>
      </c>
      <c r="CB28" s="127">
        <v>11000</v>
      </c>
      <c r="CC28" s="128">
        <f>IFERROR(CB28/BX28,"-")</f>
        <v>2750</v>
      </c>
      <c r="CD28" s="129">
        <v>1</v>
      </c>
      <c r="CE28" s="129">
        <v>1</v>
      </c>
      <c r="CF28" s="129"/>
      <c r="CG28" s="130">
        <v>1</v>
      </c>
      <c r="CH28" s="131">
        <f>IF(Q28=0,"",IF(CG28=0,"",(CG28/Q28)))</f>
        <v>0.045454545454545</v>
      </c>
      <c r="CI28" s="132">
        <v>1</v>
      </c>
      <c r="CJ28" s="133">
        <f>IFERROR(CI28/CG28,"-")</f>
        <v>1</v>
      </c>
      <c r="CK28" s="134">
        <v>8000</v>
      </c>
      <c r="CL28" s="135">
        <f>IFERROR(CK28/CG28,"-")</f>
        <v>8000</v>
      </c>
      <c r="CM28" s="136"/>
      <c r="CN28" s="136">
        <v>1</v>
      </c>
      <c r="CO28" s="136"/>
      <c r="CP28" s="137">
        <v>6</v>
      </c>
      <c r="CQ28" s="138">
        <v>178000</v>
      </c>
      <c r="CR28" s="138">
        <v>8000</v>
      </c>
      <c r="CS28" s="138">
        <v>163000</v>
      </c>
      <c r="CT28" s="139" t="str">
        <f>IF(AND(CR28=0,CS28=0),"",IF(AND(CR28&lt;=100000,CS28&lt;=100000),"",IF(CR28/CQ28&gt;0.7,"男高",IF(CS28/CQ28&gt;0.7,"女高",""))))</f>
        <v>女高</v>
      </c>
    </row>
    <row r="29" spans="1:99">
      <c r="A29" s="78">
        <f>AC29</f>
        <v>1.0833333333333</v>
      </c>
      <c r="B29" s="184" t="s">
        <v>128</v>
      </c>
      <c r="C29" s="184" t="s">
        <v>58</v>
      </c>
      <c r="D29" s="184"/>
      <c r="E29" s="184" t="s">
        <v>129</v>
      </c>
      <c r="F29" s="184" t="s">
        <v>130</v>
      </c>
      <c r="G29" s="184" t="s">
        <v>61</v>
      </c>
      <c r="H29" s="87" t="s">
        <v>62</v>
      </c>
      <c r="I29" s="87" t="s">
        <v>86</v>
      </c>
      <c r="J29" s="186" t="s">
        <v>131</v>
      </c>
      <c r="K29" s="176">
        <v>120000</v>
      </c>
      <c r="L29" s="79">
        <v>6</v>
      </c>
      <c r="M29" s="79">
        <v>0</v>
      </c>
      <c r="N29" s="79">
        <v>21</v>
      </c>
      <c r="O29" s="88">
        <v>1</v>
      </c>
      <c r="P29" s="89">
        <v>0</v>
      </c>
      <c r="Q29" s="90">
        <f>O29+P29</f>
        <v>1</v>
      </c>
      <c r="R29" s="80">
        <f>IFERROR(Q29/N29,"-")</f>
        <v>0.047619047619048</v>
      </c>
      <c r="S29" s="79">
        <v>1</v>
      </c>
      <c r="T29" s="79">
        <v>0</v>
      </c>
      <c r="U29" s="80">
        <f>IFERROR(T29/(Q29),"-")</f>
        <v>0</v>
      </c>
      <c r="V29" s="81">
        <f>IFERROR(K29/SUM(Q29:Q30),"-")</f>
        <v>60000</v>
      </c>
      <c r="W29" s="82">
        <v>1</v>
      </c>
      <c r="X29" s="80">
        <f>IF(Q29=0,"-",W29/Q29)</f>
        <v>1</v>
      </c>
      <c r="Y29" s="181">
        <v>130000</v>
      </c>
      <c r="Z29" s="182">
        <f>IFERROR(Y29/Q29,"-")</f>
        <v>130000</v>
      </c>
      <c r="AA29" s="182">
        <f>IFERROR(Y29/W29,"-")</f>
        <v>130000</v>
      </c>
      <c r="AB29" s="176">
        <f>SUM(Y29:Y30)-SUM(K29:K30)</f>
        <v>10000</v>
      </c>
      <c r="AC29" s="83">
        <f>SUM(Y29:Y30)/SUM(K29:K30)</f>
        <v>1.0833333333333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/>
      <c r="BP29" s="117">
        <f>IF(Q29=0,"",IF(BO29=0,"",(BO29/Q29)))</f>
        <v>0</v>
      </c>
      <c r="BQ29" s="118"/>
      <c r="BR29" s="119" t="str">
        <f>IFERROR(BQ29/BO29,"-")</f>
        <v>-</v>
      </c>
      <c r="BS29" s="120"/>
      <c r="BT29" s="121" t="str">
        <f>IFERROR(BS29/BO29,"-")</f>
        <v>-</v>
      </c>
      <c r="BU29" s="122"/>
      <c r="BV29" s="122"/>
      <c r="BW29" s="122"/>
      <c r="BX29" s="123">
        <v>1</v>
      </c>
      <c r="BY29" s="124">
        <f>IF(Q29=0,"",IF(BX29=0,"",(BX29/Q29)))</f>
        <v>1</v>
      </c>
      <c r="BZ29" s="125">
        <v>1</v>
      </c>
      <c r="CA29" s="126">
        <f>IFERROR(BZ29/BX29,"-")</f>
        <v>1</v>
      </c>
      <c r="CB29" s="127">
        <v>130000</v>
      </c>
      <c r="CC29" s="128">
        <f>IFERROR(CB29/BX29,"-")</f>
        <v>130000</v>
      </c>
      <c r="CD29" s="129"/>
      <c r="CE29" s="129"/>
      <c r="CF29" s="129">
        <v>1</v>
      </c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1</v>
      </c>
      <c r="CQ29" s="138">
        <v>130000</v>
      </c>
      <c r="CR29" s="138">
        <v>130000</v>
      </c>
      <c r="CS29" s="138"/>
      <c r="CT29" s="139" t="str">
        <f>IF(AND(CR29=0,CS29=0),"",IF(AND(CR29&lt;=100000,CS29&lt;=100000),"",IF(CR29/CQ29&gt;0.7,"男高",IF(CS29/CQ29&gt;0.7,"女高",""))))</f>
        <v>男高</v>
      </c>
    </row>
    <row r="30" spans="1:99">
      <c r="A30" s="78"/>
      <c r="B30" s="184" t="s">
        <v>132</v>
      </c>
      <c r="C30" s="184" t="s">
        <v>58</v>
      </c>
      <c r="D30" s="184"/>
      <c r="E30" s="184" t="s">
        <v>129</v>
      </c>
      <c r="F30" s="184" t="s">
        <v>130</v>
      </c>
      <c r="G30" s="184" t="s">
        <v>74</v>
      </c>
      <c r="H30" s="87"/>
      <c r="I30" s="87"/>
      <c r="J30" s="87"/>
      <c r="K30" s="176"/>
      <c r="L30" s="79">
        <v>12</v>
      </c>
      <c r="M30" s="79">
        <v>12</v>
      </c>
      <c r="N30" s="79">
        <v>1</v>
      </c>
      <c r="O30" s="88">
        <v>1</v>
      </c>
      <c r="P30" s="89">
        <v>0</v>
      </c>
      <c r="Q30" s="90">
        <f>O30+P30</f>
        <v>1</v>
      </c>
      <c r="R30" s="80">
        <f>IFERROR(Q30/N30,"-")</f>
        <v>1</v>
      </c>
      <c r="S30" s="79">
        <v>0</v>
      </c>
      <c r="T30" s="79">
        <v>0</v>
      </c>
      <c r="U30" s="80">
        <f>IFERROR(T30/(Q30),"-")</f>
        <v>0</v>
      </c>
      <c r="V30" s="81"/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1</v>
      </c>
      <c r="BP30" s="117">
        <f>IF(Q30=0,"",IF(BO30=0,"",(BO30/Q30)))</f>
        <v>1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2.14</v>
      </c>
      <c r="B31" s="184" t="s">
        <v>133</v>
      </c>
      <c r="C31" s="184" t="s">
        <v>58</v>
      </c>
      <c r="D31" s="184"/>
      <c r="E31" s="184" t="s">
        <v>134</v>
      </c>
      <c r="F31" s="184" t="s">
        <v>135</v>
      </c>
      <c r="G31" s="184" t="s">
        <v>61</v>
      </c>
      <c r="H31" s="87" t="s">
        <v>67</v>
      </c>
      <c r="I31" s="87" t="s">
        <v>86</v>
      </c>
      <c r="J31" s="186" t="s">
        <v>131</v>
      </c>
      <c r="K31" s="176">
        <v>150000</v>
      </c>
      <c r="L31" s="79">
        <v>15</v>
      </c>
      <c r="M31" s="79">
        <v>0</v>
      </c>
      <c r="N31" s="79">
        <v>44</v>
      </c>
      <c r="O31" s="88">
        <v>7</v>
      </c>
      <c r="P31" s="89">
        <v>0</v>
      </c>
      <c r="Q31" s="90">
        <f>O31+P31</f>
        <v>7</v>
      </c>
      <c r="R31" s="80">
        <f>IFERROR(Q31/N31,"-")</f>
        <v>0.15909090909091</v>
      </c>
      <c r="S31" s="79">
        <v>1</v>
      </c>
      <c r="T31" s="79">
        <v>2</v>
      </c>
      <c r="U31" s="80">
        <f>IFERROR(T31/(Q31),"-")</f>
        <v>0.28571428571429</v>
      </c>
      <c r="V31" s="81">
        <f>IFERROR(K31/SUM(Q31:Q32),"-")</f>
        <v>7142.8571428571</v>
      </c>
      <c r="W31" s="82">
        <v>2</v>
      </c>
      <c r="X31" s="80">
        <f>IF(Q31=0,"-",W31/Q31)</f>
        <v>0.28571428571429</v>
      </c>
      <c r="Y31" s="181">
        <v>202000</v>
      </c>
      <c r="Z31" s="182">
        <f>IFERROR(Y31/Q31,"-")</f>
        <v>28857.142857143</v>
      </c>
      <c r="AA31" s="182">
        <f>IFERROR(Y31/W31,"-")</f>
        <v>101000</v>
      </c>
      <c r="AB31" s="176">
        <f>SUM(Y31:Y32)-SUM(K31:K32)</f>
        <v>171000</v>
      </c>
      <c r="AC31" s="83">
        <f>SUM(Y31:Y32)/SUM(K31:K32)</f>
        <v>2.14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0.14285714285714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5</v>
      </c>
      <c r="BP31" s="117">
        <f>IF(Q31=0,"",IF(BO31=0,"",(BO31/Q31)))</f>
        <v>0.71428571428571</v>
      </c>
      <c r="BQ31" s="118">
        <v>2</v>
      </c>
      <c r="BR31" s="119">
        <f>IFERROR(BQ31/BO31,"-")</f>
        <v>0.4</v>
      </c>
      <c r="BS31" s="120">
        <v>202000</v>
      </c>
      <c r="BT31" s="121">
        <f>IFERROR(BS31/BO31,"-")</f>
        <v>40400</v>
      </c>
      <c r="BU31" s="122"/>
      <c r="BV31" s="122"/>
      <c r="BW31" s="122">
        <v>2</v>
      </c>
      <c r="BX31" s="123">
        <v>1</v>
      </c>
      <c r="BY31" s="124">
        <f>IF(Q31=0,"",IF(BX31=0,"",(BX31/Q31)))</f>
        <v>0.14285714285714</v>
      </c>
      <c r="BZ31" s="125"/>
      <c r="CA31" s="126">
        <f>IFERROR(BZ31/BX31,"-")</f>
        <v>0</v>
      </c>
      <c r="CB31" s="127"/>
      <c r="CC31" s="128">
        <f>IFERROR(CB31/BX31,"-")</f>
        <v>0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2</v>
      </c>
      <c r="CQ31" s="138">
        <v>202000</v>
      </c>
      <c r="CR31" s="138">
        <v>165000</v>
      </c>
      <c r="CS31" s="138"/>
      <c r="CT31" s="139" t="str">
        <f>IF(AND(CR31=0,CS31=0),"",IF(AND(CR31&lt;=100000,CS31&lt;=100000),"",IF(CR31/CQ31&gt;0.7,"男高",IF(CS31/CQ31&gt;0.7,"女高",""))))</f>
        <v>男高</v>
      </c>
    </row>
    <row r="32" spans="1:99">
      <c r="A32" s="78"/>
      <c r="B32" s="184" t="s">
        <v>136</v>
      </c>
      <c r="C32" s="184" t="s">
        <v>58</v>
      </c>
      <c r="D32" s="184"/>
      <c r="E32" s="184" t="s">
        <v>134</v>
      </c>
      <c r="F32" s="184" t="s">
        <v>135</v>
      </c>
      <c r="G32" s="184" t="s">
        <v>74</v>
      </c>
      <c r="H32" s="87"/>
      <c r="I32" s="87"/>
      <c r="J32" s="87"/>
      <c r="K32" s="176"/>
      <c r="L32" s="79">
        <v>53</v>
      </c>
      <c r="M32" s="79">
        <v>36</v>
      </c>
      <c r="N32" s="79">
        <v>13</v>
      </c>
      <c r="O32" s="88">
        <v>14</v>
      </c>
      <c r="P32" s="89">
        <v>0</v>
      </c>
      <c r="Q32" s="90">
        <f>O32+P32</f>
        <v>14</v>
      </c>
      <c r="R32" s="80">
        <f>IFERROR(Q32/N32,"-")</f>
        <v>1.0769230769231</v>
      </c>
      <c r="S32" s="79">
        <v>4</v>
      </c>
      <c r="T32" s="79">
        <v>3</v>
      </c>
      <c r="U32" s="80">
        <f>IFERROR(T32/(Q32),"-")</f>
        <v>0.21428571428571</v>
      </c>
      <c r="V32" s="81"/>
      <c r="W32" s="82">
        <v>3</v>
      </c>
      <c r="X32" s="80">
        <f>IF(Q32=0,"-",W32/Q32)</f>
        <v>0.21428571428571</v>
      </c>
      <c r="Y32" s="181">
        <v>119000</v>
      </c>
      <c r="Z32" s="182">
        <f>IFERROR(Y32/Q32,"-")</f>
        <v>8500</v>
      </c>
      <c r="AA32" s="182">
        <f>IFERROR(Y32/W32,"-")</f>
        <v>39666.666666667</v>
      </c>
      <c r="AB32" s="176"/>
      <c r="AC32" s="83"/>
      <c r="AD32" s="77"/>
      <c r="AE32" s="91">
        <v>1</v>
      </c>
      <c r="AF32" s="92">
        <f>IF(Q32=0,"",IF(AE32=0,"",(AE32/Q32)))</f>
        <v>0.071428571428571</v>
      </c>
      <c r="AG32" s="91"/>
      <c r="AH32" s="93">
        <f>IFERROR(AG32/AE32,"-")</f>
        <v>0</v>
      </c>
      <c r="AI32" s="94"/>
      <c r="AJ32" s="95">
        <f>IFERROR(AI32/AE32,"-")</f>
        <v>0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3</v>
      </c>
      <c r="BG32" s="110">
        <f>IF(Q32=0,"",IF(BF32=0,"",(BF32/Q32)))</f>
        <v>0.21428571428571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4</v>
      </c>
      <c r="BP32" s="117">
        <f>IF(Q32=0,"",IF(BO32=0,"",(BO32/Q32)))</f>
        <v>0.28571428571429</v>
      </c>
      <c r="BQ32" s="118">
        <v>1</v>
      </c>
      <c r="BR32" s="119">
        <f>IFERROR(BQ32/BO32,"-")</f>
        <v>0.25</v>
      </c>
      <c r="BS32" s="120">
        <v>8000</v>
      </c>
      <c r="BT32" s="121">
        <f>IFERROR(BS32/BO32,"-")</f>
        <v>2000</v>
      </c>
      <c r="BU32" s="122"/>
      <c r="BV32" s="122">
        <v>1</v>
      </c>
      <c r="BW32" s="122"/>
      <c r="BX32" s="123">
        <v>5</v>
      </c>
      <c r="BY32" s="124">
        <f>IF(Q32=0,"",IF(BX32=0,"",(BX32/Q32)))</f>
        <v>0.35714285714286</v>
      </c>
      <c r="BZ32" s="125">
        <v>2</v>
      </c>
      <c r="CA32" s="126">
        <f>IFERROR(BZ32/BX32,"-")</f>
        <v>0.4</v>
      </c>
      <c r="CB32" s="127">
        <v>111000</v>
      </c>
      <c r="CC32" s="128">
        <f>IFERROR(CB32/BX32,"-")</f>
        <v>22200</v>
      </c>
      <c r="CD32" s="129">
        <v>1</v>
      </c>
      <c r="CE32" s="129"/>
      <c r="CF32" s="129">
        <v>1</v>
      </c>
      <c r="CG32" s="130">
        <v>1</v>
      </c>
      <c r="CH32" s="131">
        <f>IF(Q32=0,"",IF(CG32=0,"",(CG32/Q32)))</f>
        <v>0.071428571428571</v>
      </c>
      <c r="CI32" s="132"/>
      <c r="CJ32" s="133">
        <f>IFERROR(CI32/CG32,"-")</f>
        <v>0</v>
      </c>
      <c r="CK32" s="134"/>
      <c r="CL32" s="135">
        <f>IFERROR(CK32/CG32,"-")</f>
        <v>0</v>
      </c>
      <c r="CM32" s="136"/>
      <c r="CN32" s="136"/>
      <c r="CO32" s="136"/>
      <c r="CP32" s="137">
        <v>3</v>
      </c>
      <c r="CQ32" s="138">
        <v>119000</v>
      </c>
      <c r="CR32" s="138">
        <v>108000</v>
      </c>
      <c r="CS32" s="138"/>
      <c r="CT32" s="139" t="str">
        <f>IF(AND(CR32=0,CS32=0),"",IF(AND(CR32&lt;=100000,CS32&lt;=100000),"",IF(CR32/CQ32&gt;0.7,"男高",IF(CS32/CQ32&gt;0.7,"女高",""))))</f>
        <v>男高</v>
      </c>
    </row>
    <row r="33" spans="1:99">
      <c r="A33" s="78">
        <f>AC33</f>
        <v>2.0216666666667</v>
      </c>
      <c r="B33" s="184" t="s">
        <v>137</v>
      </c>
      <c r="C33" s="184" t="s">
        <v>58</v>
      </c>
      <c r="D33" s="184"/>
      <c r="E33" s="184" t="s">
        <v>59</v>
      </c>
      <c r="F33" s="184" t="s">
        <v>138</v>
      </c>
      <c r="G33" s="184" t="s">
        <v>61</v>
      </c>
      <c r="H33" s="87" t="s">
        <v>139</v>
      </c>
      <c r="I33" s="87" t="s">
        <v>86</v>
      </c>
      <c r="J33" s="186" t="s">
        <v>80</v>
      </c>
      <c r="K33" s="176">
        <v>300000</v>
      </c>
      <c r="L33" s="79">
        <v>12</v>
      </c>
      <c r="M33" s="79">
        <v>0</v>
      </c>
      <c r="N33" s="79">
        <v>71</v>
      </c>
      <c r="O33" s="88">
        <v>6</v>
      </c>
      <c r="P33" s="89">
        <v>0</v>
      </c>
      <c r="Q33" s="90">
        <f>O33+P33</f>
        <v>6</v>
      </c>
      <c r="R33" s="80">
        <f>IFERROR(Q33/N33,"-")</f>
        <v>0.084507042253521</v>
      </c>
      <c r="S33" s="79">
        <v>0</v>
      </c>
      <c r="T33" s="79">
        <v>2</v>
      </c>
      <c r="U33" s="80">
        <f>IFERROR(T33/(Q33),"-")</f>
        <v>0.33333333333333</v>
      </c>
      <c r="V33" s="81">
        <f>IFERROR(K33/SUM(Q33:Q34),"-")</f>
        <v>21428.571428571</v>
      </c>
      <c r="W33" s="82">
        <v>1</v>
      </c>
      <c r="X33" s="80">
        <f>IF(Q33=0,"-",W33/Q33)</f>
        <v>0.16666666666667</v>
      </c>
      <c r="Y33" s="181">
        <v>1000</v>
      </c>
      <c r="Z33" s="182">
        <f>IFERROR(Y33/Q33,"-")</f>
        <v>166.66666666667</v>
      </c>
      <c r="AA33" s="182">
        <f>IFERROR(Y33/W33,"-")</f>
        <v>1000</v>
      </c>
      <c r="AB33" s="176">
        <f>SUM(Y33:Y34)-SUM(K33:K34)</f>
        <v>306500</v>
      </c>
      <c r="AC33" s="83">
        <f>SUM(Y33:Y34)/SUM(K33:K34)</f>
        <v>2.0216666666667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2</v>
      </c>
      <c r="BG33" s="110">
        <f>IF(Q33=0,"",IF(BF33=0,"",(BF33/Q33)))</f>
        <v>0.33333333333333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4</v>
      </c>
      <c r="BP33" s="117">
        <f>IF(Q33=0,"",IF(BO33=0,"",(BO33/Q33)))</f>
        <v>0.66666666666667</v>
      </c>
      <c r="BQ33" s="118">
        <v>1</v>
      </c>
      <c r="BR33" s="119">
        <f>IFERROR(BQ33/BO33,"-")</f>
        <v>0.25</v>
      </c>
      <c r="BS33" s="120">
        <v>1000</v>
      </c>
      <c r="BT33" s="121">
        <f>IFERROR(BS33/BO33,"-")</f>
        <v>250</v>
      </c>
      <c r="BU33" s="122">
        <v>1</v>
      </c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1</v>
      </c>
      <c r="CQ33" s="138">
        <v>1000</v>
      </c>
      <c r="CR33" s="138">
        <v>1000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140</v>
      </c>
      <c r="C34" s="184" t="s">
        <v>58</v>
      </c>
      <c r="D34" s="184"/>
      <c r="E34" s="184" t="s">
        <v>59</v>
      </c>
      <c r="F34" s="184" t="s">
        <v>138</v>
      </c>
      <c r="G34" s="184" t="s">
        <v>74</v>
      </c>
      <c r="H34" s="87"/>
      <c r="I34" s="87"/>
      <c r="J34" s="87"/>
      <c r="K34" s="176"/>
      <c r="L34" s="79">
        <v>62</v>
      </c>
      <c r="M34" s="79">
        <v>38</v>
      </c>
      <c r="N34" s="79">
        <v>12</v>
      </c>
      <c r="O34" s="88">
        <v>8</v>
      </c>
      <c r="P34" s="89">
        <v>0</v>
      </c>
      <c r="Q34" s="90">
        <f>O34+P34</f>
        <v>8</v>
      </c>
      <c r="R34" s="80">
        <f>IFERROR(Q34/N34,"-")</f>
        <v>0.66666666666667</v>
      </c>
      <c r="S34" s="79">
        <v>3</v>
      </c>
      <c r="T34" s="79">
        <v>2</v>
      </c>
      <c r="U34" s="80">
        <f>IFERROR(T34/(Q34),"-")</f>
        <v>0.25</v>
      </c>
      <c r="V34" s="81"/>
      <c r="W34" s="82">
        <v>5</v>
      </c>
      <c r="X34" s="80">
        <f>IF(Q34=0,"-",W34/Q34)</f>
        <v>0.625</v>
      </c>
      <c r="Y34" s="181">
        <v>605500</v>
      </c>
      <c r="Z34" s="182">
        <f>IFERROR(Y34/Q34,"-")</f>
        <v>75687.5</v>
      </c>
      <c r="AA34" s="182">
        <f>IFERROR(Y34/W34,"-")</f>
        <v>121100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1</v>
      </c>
      <c r="BP34" s="117">
        <f>IF(Q34=0,"",IF(BO34=0,"",(BO34/Q34)))</f>
        <v>0.125</v>
      </c>
      <c r="BQ34" s="118">
        <v>1</v>
      </c>
      <c r="BR34" s="119">
        <f>IFERROR(BQ34/BO34,"-")</f>
        <v>1</v>
      </c>
      <c r="BS34" s="120">
        <v>3000</v>
      </c>
      <c r="BT34" s="121">
        <f>IFERROR(BS34/BO34,"-")</f>
        <v>3000</v>
      </c>
      <c r="BU34" s="122">
        <v>1</v>
      </c>
      <c r="BV34" s="122"/>
      <c r="BW34" s="122"/>
      <c r="BX34" s="123">
        <v>6</v>
      </c>
      <c r="BY34" s="124">
        <f>IF(Q34=0,"",IF(BX34=0,"",(BX34/Q34)))</f>
        <v>0.75</v>
      </c>
      <c r="BZ34" s="125">
        <v>4</v>
      </c>
      <c r="CA34" s="126">
        <f>IFERROR(BZ34/BX34,"-")</f>
        <v>0.66666666666667</v>
      </c>
      <c r="CB34" s="127">
        <v>604500</v>
      </c>
      <c r="CC34" s="128">
        <f>IFERROR(CB34/BX34,"-")</f>
        <v>100750</v>
      </c>
      <c r="CD34" s="129"/>
      <c r="CE34" s="129"/>
      <c r="CF34" s="129">
        <v>4</v>
      </c>
      <c r="CG34" s="130">
        <v>1</v>
      </c>
      <c r="CH34" s="131">
        <f>IF(Q34=0,"",IF(CG34=0,"",(CG34/Q34)))</f>
        <v>0.125</v>
      </c>
      <c r="CI34" s="132"/>
      <c r="CJ34" s="133">
        <f>IFERROR(CI34/CG34,"-")</f>
        <v>0</v>
      </c>
      <c r="CK34" s="134"/>
      <c r="CL34" s="135">
        <f>IFERROR(CK34/CG34,"-")</f>
        <v>0</v>
      </c>
      <c r="CM34" s="136"/>
      <c r="CN34" s="136"/>
      <c r="CO34" s="136"/>
      <c r="CP34" s="137">
        <v>5</v>
      </c>
      <c r="CQ34" s="138">
        <v>605500</v>
      </c>
      <c r="CR34" s="138">
        <v>255000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>
        <f>AC35</f>
        <v>0</v>
      </c>
      <c r="B35" s="184" t="s">
        <v>141</v>
      </c>
      <c r="C35" s="184" t="s">
        <v>58</v>
      </c>
      <c r="D35" s="184"/>
      <c r="E35" s="184" t="s">
        <v>134</v>
      </c>
      <c r="F35" s="184" t="s">
        <v>142</v>
      </c>
      <c r="G35" s="184" t="s">
        <v>61</v>
      </c>
      <c r="H35" s="87" t="s">
        <v>96</v>
      </c>
      <c r="I35" s="87" t="s">
        <v>86</v>
      </c>
      <c r="J35" s="185" t="s">
        <v>143</v>
      </c>
      <c r="K35" s="176">
        <v>130000</v>
      </c>
      <c r="L35" s="79">
        <v>9</v>
      </c>
      <c r="M35" s="79">
        <v>0</v>
      </c>
      <c r="N35" s="79">
        <v>26</v>
      </c>
      <c r="O35" s="88">
        <v>3</v>
      </c>
      <c r="P35" s="89">
        <v>0</v>
      </c>
      <c r="Q35" s="90">
        <f>O35+P35</f>
        <v>3</v>
      </c>
      <c r="R35" s="80">
        <f>IFERROR(Q35/N35,"-")</f>
        <v>0.11538461538462</v>
      </c>
      <c r="S35" s="79">
        <v>0</v>
      </c>
      <c r="T35" s="79">
        <v>1</v>
      </c>
      <c r="U35" s="80">
        <f>IFERROR(T35/(Q35),"-")</f>
        <v>0.33333333333333</v>
      </c>
      <c r="V35" s="81">
        <f>IFERROR(K35/SUM(Q35:Q36),"-")</f>
        <v>26000</v>
      </c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>
        <f>SUM(Y35:Y36)-SUM(K35:K36)</f>
        <v>-130000</v>
      </c>
      <c r="AC35" s="83">
        <f>SUM(Y35:Y36)/SUM(K35:K36)</f>
        <v>0</v>
      </c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3</v>
      </c>
      <c r="BP35" s="117">
        <f>IF(Q35=0,"",IF(BO35=0,"",(BO35/Q35)))</f>
        <v>1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144</v>
      </c>
      <c r="C36" s="184" t="s">
        <v>58</v>
      </c>
      <c r="D36" s="184"/>
      <c r="E36" s="184" t="s">
        <v>134</v>
      </c>
      <c r="F36" s="184" t="s">
        <v>142</v>
      </c>
      <c r="G36" s="184" t="s">
        <v>74</v>
      </c>
      <c r="H36" s="87"/>
      <c r="I36" s="87"/>
      <c r="J36" s="87"/>
      <c r="K36" s="176"/>
      <c r="L36" s="79">
        <v>38</v>
      </c>
      <c r="M36" s="79">
        <v>16</v>
      </c>
      <c r="N36" s="79">
        <v>21</v>
      </c>
      <c r="O36" s="88">
        <v>2</v>
      </c>
      <c r="P36" s="89">
        <v>0</v>
      </c>
      <c r="Q36" s="90">
        <f>O36+P36</f>
        <v>2</v>
      </c>
      <c r="R36" s="80">
        <f>IFERROR(Q36/N36,"-")</f>
        <v>0.095238095238095</v>
      </c>
      <c r="S36" s="79">
        <v>0</v>
      </c>
      <c r="T36" s="79">
        <v>0</v>
      </c>
      <c r="U36" s="80">
        <f>IFERROR(T36/(Q36),"-")</f>
        <v>0</v>
      </c>
      <c r="V36" s="81"/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2</v>
      </c>
      <c r="BG36" s="110">
        <f>IF(Q36=0,"",IF(BF36=0,"",(BF36/Q36)))</f>
        <v>1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/>
      <c r="BP36" s="117">
        <f>IF(Q36=0,"",IF(BO36=0,"",(BO36/Q36)))</f>
        <v>0</v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2.3583333333333</v>
      </c>
      <c r="B37" s="184" t="s">
        <v>145</v>
      </c>
      <c r="C37" s="184" t="s">
        <v>58</v>
      </c>
      <c r="D37" s="184"/>
      <c r="E37" s="184" t="s">
        <v>100</v>
      </c>
      <c r="F37" s="184" t="s">
        <v>146</v>
      </c>
      <c r="G37" s="184" t="s">
        <v>61</v>
      </c>
      <c r="H37" s="87" t="s">
        <v>147</v>
      </c>
      <c r="I37" s="87" t="s">
        <v>63</v>
      </c>
      <c r="J37" s="87" t="s">
        <v>148</v>
      </c>
      <c r="K37" s="176">
        <v>120000</v>
      </c>
      <c r="L37" s="79">
        <v>17</v>
      </c>
      <c r="M37" s="79">
        <v>0</v>
      </c>
      <c r="N37" s="79">
        <v>94</v>
      </c>
      <c r="O37" s="88">
        <v>7</v>
      </c>
      <c r="P37" s="89">
        <v>0</v>
      </c>
      <c r="Q37" s="90">
        <f>O37+P37</f>
        <v>7</v>
      </c>
      <c r="R37" s="80">
        <f>IFERROR(Q37/N37,"-")</f>
        <v>0.074468085106383</v>
      </c>
      <c r="S37" s="79">
        <v>1</v>
      </c>
      <c r="T37" s="79">
        <v>3</v>
      </c>
      <c r="U37" s="80">
        <f>IFERROR(T37/(Q37),"-")</f>
        <v>0.42857142857143</v>
      </c>
      <c r="V37" s="81">
        <f>IFERROR(K37/SUM(Q37:Q38),"-")</f>
        <v>8000</v>
      </c>
      <c r="W37" s="82">
        <v>3</v>
      </c>
      <c r="X37" s="80">
        <f>IF(Q37=0,"-",W37/Q37)</f>
        <v>0.42857142857143</v>
      </c>
      <c r="Y37" s="181">
        <v>233000</v>
      </c>
      <c r="Z37" s="182">
        <f>IFERROR(Y37/Q37,"-")</f>
        <v>33285.714285714</v>
      </c>
      <c r="AA37" s="182">
        <f>IFERROR(Y37/W37,"-")</f>
        <v>77666.666666667</v>
      </c>
      <c r="AB37" s="176">
        <f>SUM(Y37:Y38)-SUM(K37:K38)</f>
        <v>163000</v>
      </c>
      <c r="AC37" s="83">
        <f>SUM(Y37:Y38)/SUM(K37:K38)</f>
        <v>2.3583333333333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>
        <v>3</v>
      </c>
      <c r="AX37" s="104">
        <f>IF(Q37=0,"",IF(AW37=0,"",(AW37/Q37)))</f>
        <v>0.42857142857143</v>
      </c>
      <c r="AY37" s="103"/>
      <c r="AZ37" s="105">
        <f>IFERROR(AY37/AW37,"-")</f>
        <v>0</v>
      </c>
      <c r="BA37" s="106"/>
      <c r="BB37" s="107">
        <f>IFERROR(BA37/AW37,"-")</f>
        <v>0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3</v>
      </c>
      <c r="BP37" s="117">
        <f>IF(Q37=0,"",IF(BO37=0,"",(BO37/Q37)))</f>
        <v>0.42857142857143</v>
      </c>
      <c r="BQ37" s="118">
        <v>3</v>
      </c>
      <c r="BR37" s="119">
        <f>IFERROR(BQ37/BO37,"-")</f>
        <v>1</v>
      </c>
      <c r="BS37" s="120">
        <v>233000</v>
      </c>
      <c r="BT37" s="121">
        <f>IFERROR(BS37/BO37,"-")</f>
        <v>77666.666666667</v>
      </c>
      <c r="BU37" s="122">
        <v>1</v>
      </c>
      <c r="BV37" s="122"/>
      <c r="BW37" s="122">
        <v>2</v>
      </c>
      <c r="BX37" s="123">
        <v>1</v>
      </c>
      <c r="BY37" s="124">
        <f>IF(Q37=0,"",IF(BX37=0,"",(BX37/Q37)))</f>
        <v>0.14285714285714</v>
      </c>
      <c r="BZ37" s="125"/>
      <c r="CA37" s="126">
        <f>IFERROR(BZ37/BX37,"-")</f>
        <v>0</v>
      </c>
      <c r="CB37" s="127"/>
      <c r="CC37" s="128">
        <f>IFERROR(CB37/BX37,"-")</f>
        <v>0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3</v>
      </c>
      <c r="CQ37" s="138">
        <v>233000</v>
      </c>
      <c r="CR37" s="138">
        <v>209000</v>
      </c>
      <c r="CS37" s="138"/>
      <c r="CT37" s="139" t="str">
        <f>IF(AND(CR37=0,CS37=0),"",IF(AND(CR37&lt;=100000,CS37&lt;=100000),"",IF(CR37/CQ37&gt;0.7,"男高",IF(CS37/CQ37&gt;0.7,"女高",""))))</f>
        <v>男高</v>
      </c>
    </row>
    <row r="38" spans="1:99">
      <c r="A38" s="78"/>
      <c r="B38" s="184" t="s">
        <v>149</v>
      </c>
      <c r="C38" s="184" t="s">
        <v>58</v>
      </c>
      <c r="D38" s="184"/>
      <c r="E38" s="184" t="s">
        <v>100</v>
      </c>
      <c r="F38" s="184" t="s">
        <v>146</v>
      </c>
      <c r="G38" s="184" t="s">
        <v>74</v>
      </c>
      <c r="H38" s="87"/>
      <c r="I38" s="87"/>
      <c r="J38" s="87"/>
      <c r="K38" s="176"/>
      <c r="L38" s="79">
        <v>45</v>
      </c>
      <c r="M38" s="79">
        <v>37</v>
      </c>
      <c r="N38" s="79">
        <v>5</v>
      </c>
      <c r="O38" s="88">
        <v>8</v>
      </c>
      <c r="P38" s="89">
        <v>0</v>
      </c>
      <c r="Q38" s="90">
        <f>O38+P38</f>
        <v>8</v>
      </c>
      <c r="R38" s="80">
        <f>IFERROR(Q38/N38,"-")</f>
        <v>1.6</v>
      </c>
      <c r="S38" s="79">
        <v>4</v>
      </c>
      <c r="T38" s="79">
        <v>0</v>
      </c>
      <c r="U38" s="80">
        <f>IFERROR(T38/(Q38),"-")</f>
        <v>0</v>
      </c>
      <c r="V38" s="81"/>
      <c r="W38" s="82">
        <v>4</v>
      </c>
      <c r="X38" s="80">
        <f>IF(Q38=0,"-",W38/Q38)</f>
        <v>0.5</v>
      </c>
      <c r="Y38" s="181">
        <v>50000</v>
      </c>
      <c r="Z38" s="182">
        <f>IFERROR(Y38/Q38,"-")</f>
        <v>6250</v>
      </c>
      <c r="AA38" s="182">
        <f>IFERROR(Y38/W38,"-")</f>
        <v>12500</v>
      </c>
      <c r="AB38" s="176"/>
      <c r="AC38" s="83"/>
      <c r="AD38" s="77"/>
      <c r="AE38" s="91">
        <v>1</v>
      </c>
      <c r="AF38" s="92">
        <f>IF(Q38=0,"",IF(AE38=0,"",(AE38/Q38)))</f>
        <v>0.125</v>
      </c>
      <c r="AG38" s="91"/>
      <c r="AH38" s="93">
        <f>IFERROR(AG38/AE38,"-")</f>
        <v>0</v>
      </c>
      <c r="AI38" s="94"/>
      <c r="AJ38" s="95">
        <f>IFERROR(AI38/AE38,"-")</f>
        <v>0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4</v>
      </c>
      <c r="BP38" s="117">
        <f>IF(Q38=0,"",IF(BO38=0,"",(BO38/Q38)))</f>
        <v>0.5</v>
      </c>
      <c r="BQ38" s="118">
        <v>1</v>
      </c>
      <c r="BR38" s="119">
        <f>IFERROR(BQ38/BO38,"-")</f>
        <v>0.25</v>
      </c>
      <c r="BS38" s="120">
        <v>16000</v>
      </c>
      <c r="BT38" s="121">
        <f>IFERROR(BS38/BO38,"-")</f>
        <v>4000</v>
      </c>
      <c r="BU38" s="122"/>
      <c r="BV38" s="122"/>
      <c r="BW38" s="122">
        <v>1</v>
      </c>
      <c r="BX38" s="123">
        <v>1</v>
      </c>
      <c r="BY38" s="124">
        <f>IF(Q38=0,"",IF(BX38=0,"",(BX38/Q38)))</f>
        <v>0.125</v>
      </c>
      <c r="BZ38" s="125">
        <v>1</v>
      </c>
      <c r="CA38" s="126">
        <f>IFERROR(BZ38/BX38,"-")</f>
        <v>1</v>
      </c>
      <c r="CB38" s="127">
        <v>1000</v>
      </c>
      <c r="CC38" s="128">
        <f>IFERROR(CB38/BX38,"-")</f>
        <v>1000</v>
      </c>
      <c r="CD38" s="129">
        <v>1</v>
      </c>
      <c r="CE38" s="129"/>
      <c r="CF38" s="129"/>
      <c r="CG38" s="130">
        <v>2</v>
      </c>
      <c r="CH38" s="131">
        <f>IF(Q38=0,"",IF(CG38=0,"",(CG38/Q38)))</f>
        <v>0.25</v>
      </c>
      <c r="CI38" s="132">
        <v>2</v>
      </c>
      <c r="CJ38" s="133">
        <f>IFERROR(CI38/CG38,"-")</f>
        <v>1</v>
      </c>
      <c r="CK38" s="134">
        <v>33000</v>
      </c>
      <c r="CL38" s="135">
        <f>IFERROR(CK38/CG38,"-")</f>
        <v>16500</v>
      </c>
      <c r="CM38" s="136">
        <v>1</v>
      </c>
      <c r="CN38" s="136"/>
      <c r="CO38" s="136">
        <v>1</v>
      </c>
      <c r="CP38" s="137">
        <v>4</v>
      </c>
      <c r="CQ38" s="138">
        <v>50000</v>
      </c>
      <c r="CR38" s="138">
        <v>30000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>
        <f>AC39</f>
        <v>0</v>
      </c>
      <c r="B39" s="184" t="s">
        <v>150</v>
      </c>
      <c r="C39" s="184" t="s">
        <v>58</v>
      </c>
      <c r="D39" s="184"/>
      <c r="E39" s="184" t="s">
        <v>77</v>
      </c>
      <c r="F39" s="184" t="s">
        <v>151</v>
      </c>
      <c r="G39" s="184" t="s">
        <v>61</v>
      </c>
      <c r="H39" s="87" t="s">
        <v>152</v>
      </c>
      <c r="I39" s="87" t="s">
        <v>86</v>
      </c>
      <c r="J39" s="186" t="s">
        <v>80</v>
      </c>
      <c r="K39" s="176">
        <v>80000</v>
      </c>
      <c r="L39" s="79">
        <v>4</v>
      </c>
      <c r="M39" s="79">
        <v>0</v>
      </c>
      <c r="N39" s="79">
        <v>32</v>
      </c>
      <c r="O39" s="88">
        <v>2</v>
      </c>
      <c r="P39" s="89">
        <v>0</v>
      </c>
      <c r="Q39" s="90">
        <f>O39+P39</f>
        <v>2</v>
      </c>
      <c r="R39" s="80">
        <f>IFERROR(Q39/N39,"-")</f>
        <v>0.0625</v>
      </c>
      <c r="S39" s="79">
        <v>0</v>
      </c>
      <c r="T39" s="79">
        <v>0</v>
      </c>
      <c r="U39" s="80">
        <f>IFERROR(T39/(Q39),"-")</f>
        <v>0</v>
      </c>
      <c r="V39" s="81">
        <f>IFERROR(K39/SUM(Q39:Q40),"-")</f>
        <v>16000</v>
      </c>
      <c r="W39" s="82">
        <v>0</v>
      </c>
      <c r="X39" s="80">
        <f>IF(Q39=0,"-",W39/Q39)</f>
        <v>0</v>
      </c>
      <c r="Y39" s="181">
        <v>0</v>
      </c>
      <c r="Z39" s="182">
        <f>IFERROR(Y39/Q39,"-")</f>
        <v>0</v>
      </c>
      <c r="AA39" s="182" t="str">
        <f>IFERROR(Y39/W39,"-")</f>
        <v>-</v>
      </c>
      <c r="AB39" s="176">
        <f>SUM(Y39:Y40)-SUM(K39:K40)</f>
        <v>-80000</v>
      </c>
      <c r="AC39" s="83">
        <f>SUM(Y39:Y40)/SUM(K39:K40)</f>
        <v>0</v>
      </c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2</v>
      </c>
      <c r="BG39" s="110">
        <f>IF(Q39=0,"",IF(BF39=0,"",(BF39/Q39)))</f>
        <v>1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/>
      <c r="BP39" s="117">
        <f>IF(Q39=0,"",IF(BO39=0,"",(BO39/Q39)))</f>
        <v>0</v>
      </c>
      <c r="BQ39" s="118"/>
      <c r="BR39" s="119" t="str">
        <f>IFERROR(BQ39/BO39,"-")</f>
        <v>-</v>
      </c>
      <c r="BS39" s="120"/>
      <c r="BT39" s="121" t="str">
        <f>IFERROR(BS39/BO39,"-")</f>
        <v>-</v>
      </c>
      <c r="BU39" s="122"/>
      <c r="BV39" s="122"/>
      <c r="BW39" s="122"/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153</v>
      </c>
      <c r="C40" s="184" t="s">
        <v>58</v>
      </c>
      <c r="D40" s="184"/>
      <c r="E40" s="184" t="s">
        <v>77</v>
      </c>
      <c r="F40" s="184" t="s">
        <v>151</v>
      </c>
      <c r="G40" s="184" t="s">
        <v>74</v>
      </c>
      <c r="H40" s="87"/>
      <c r="I40" s="87"/>
      <c r="J40" s="87"/>
      <c r="K40" s="176"/>
      <c r="L40" s="79">
        <v>24</v>
      </c>
      <c r="M40" s="79">
        <v>15</v>
      </c>
      <c r="N40" s="79">
        <v>13</v>
      </c>
      <c r="O40" s="88">
        <v>3</v>
      </c>
      <c r="P40" s="89">
        <v>0</v>
      </c>
      <c r="Q40" s="90">
        <f>O40+P40</f>
        <v>3</v>
      </c>
      <c r="R40" s="80">
        <f>IFERROR(Q40/N40,"-")</f>
        <v>0.23076923076923</v>
      </c>
      <c r="S40" s="79">
        <v>0</v>
      </c>
      <c r="T40" s="79">
        <v>1</v>
      </c>
      <c r="U40" s="80">
        <f>IFERROR(T40/(Q40),"-")</f>
        <v>0.33333333333333</v>
      </c>
      <c r="V40" s="81"/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>
        <v>1</v>
      </c>
      <c r="BP40" s="117">
        <f>IF(Q40=0,"",IF(BO40=0,"",(BO40/Q40)))</f>
        <v>0.33333333333333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1</v>
      </c>
      <c r="BY40" s="124">
        <f>IF(Q40=0,"",IF(BX40=0,"",(BX40/Q40)))</f>
        <v>0.33333333333333</v>
      </c>
      <c r="BZ40" s="125"/>
      <c r="CA40" s="126">
        <f>IFERROR(BZ40/BX40,"-")</f>
        <v>0</v>
      </c>
      <c r="CB40" s="127"/>
      <c r="CC40" s="128">
        <f>IFERROR(CB40/BX40,"-")</f>
        <v>0</v>
      </c>
      <c r="CD40" s="129"/>
      <c r="CE40" s="129"/>
      <c r="CF40" s="129"/>
      <c r="CG40" s="130">
        <v>1</v>
      </c>
      <c r="CH40" s="131">
        <f>IF(Q40=0,"",IF(CG40=0,"",(CG40/Q40)))</f>
        <v>0.33333333333333</v>
      </c>
      <c r="CI40" s="132"/>
      <c r="CJ40" s="133">
        <f>IFERROR(CI40/CG40,"-")</f>
        <v>0</v>
      </c>
      <c r="CK40" s="134"/>
      <c r="CL40" s="135">
        <f>IFERROR(CK40/CG40,"-")</f>
        <v>0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>
        <f>AC41</f>
        <v>1.52</v>
      </c>
      <c r="B41" s="184" t="s">
        <v>154</v>
      </c>
      <c r="C41" s="184" t="s">
        <v>58</v>
      </c>
      <c r="D41" s="184"/>
      <c r="E41" s="184" t="s">
        <v>74</v>
      </c>
      <c r="F41" s="184" t="s">
        <v>155</v>
      </c>
      <c r="G41" s="184" t="s">
        <v>61</v>
      </c>
      <c r="H41" s="87" t="s">
        <v>102</v>
      </c>
      <c r="I41" s="87" t="s">
        <v>156</v>
      </c>
      <c r="J41" s="87" t="s">
        <v>157</v>
      </c>
      <c r="K41" s="176">
        <v>50000</v>
      </c>
      <c r="L41" s="79">
        <v>7</v>
      </c>
      <c r="M41" s="79">
        <v>0</v>
      </c>
      <c r="N41" s="79">
        <v>28</v>
      </c>
      <c r="O41" s="88">
        <v>3</v>
      </c>
      <c r="P41" s="89">
        <v>0</v>
      </c>
      <c r="Q41" s="90">
        <f>O41+P41</f>
        <v>3</v>
      </c>
      <c r="R41" s="80">
        <f>IFERROR(Q41/N41,"-")</f>
        <v>0.10714285714286</v>
      </c>
      <c r="S41" s="79">
        <v>0</v>
      </c>
      <c r="T41" s="79">
        <v>2</v>
      </c>
      <c r="U41" s="80">
        <f>IFERROR(T41/(Q41),"-")</f>
        <v>0.66666666666667</v>
      </c>
      <c r="V41" s="81">
        <f>IFERROR(K41/SUM(Q41:Q42),"-")</f>
        <v>7142.8571428571</v>
      </c>
      <c r="W41" s="82">
        <v>0</v>
      </c>
      <c r="X41" s="80">
        <f>IF(Q41=0,"-",W41/Q41)</f>
        <v>0</v>
      </c>
      <c r="Y41" s="181">
        <v>0</v>
      </c>
      <c r="Z41" s="182">
        <f>IFERROR(Y41/Q41,"-")</f>
        <v>0</v>
      </c>
      <c r="AA41" s="182" t="str">
        <f>IFERROR(Y41/W41,"-")</f>
        <v>-</v>
      </c>
      <c r="AB41" s="176">
        <f>SUM(Y41:Y42)-SUM(K41:K42)</f>
        <v>26000</v>
      </c>
      <c r="AC41" s="83">
        <f>SUM(Y41:Y42)/SUM(K41:K42)</f>
        <v>1.52</v>
      </c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>
        <v>1</v>
      </c>
      <c r="AX41" s="104">
        <f>IF(Q41=0,"",IF(AW41=0,"",(AW41/Q41)))</f>
        <v>0.33333333333333</v>
      </c>
      <c r="AY41" s="103"/>
      <c r="AZ41" s="105">
        <f>IFERROR(AY41/AW41,"-")</f>
        <v>0</v>
      </c>
      <c r="BA41" s="106"/>
      <c r="BB41" s="107">
        <f>IFERROR(BA41/AW41,"-")</f>
        <v>0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>
        <v>2</v>
      </c>
      <c r="BP41" s="117">
        <f>IF(Q41=0,"",IF(BO41=0,"",(BO41/Q41)))</f>
        <v>0.66666666666667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/>
      <c r="BY41" s="124">
        <f>IF(Q41=0,"",IF(BX41=0,"",(BX41/Q41)))</f>
        <v>0</v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158</v>
      </c>
      <c r="C42" s="184" t="s">
        <v>58</v>
      </c>
      <c r="D42" s="184"/>
      <c r="E42" s="184" t="s">
        <v>74</v>
      </c>
      <c r="F42" s="184" t="s">
        <v>155</v>
      </c>
      <c r="G42" s="184" t="s">
        <v>74</v>
      </c>
      <c r="H42" s="87"/>
      <c r="I42" s="87"/>
      <c r="J42" s="87"/>
      <c r="K42" s="176"/>
      <c r="L42" s="79">
        <v>20</v>
      </c>
      <c r="M42" s="79">
        <v>17</v>
      </c>
      <c r="N42" s="79">
        <v>0</v>
      </c>
      <c r="O42" s="88">
        <v>4</v>
      </c>
      <c r="P42" s="89">
        <v>0</v>
      </c>
      <c r="Q42" s="90">
        <f>O42+P42</f>
        <v>4</v>
      </c>
      <c r="R42" s="80" t="str">
        <f>IFERROR(Q42/N42,"-")</f>
        <v>-</v>
      </c>
      <c r="S42" s="79">
        <v>0</v>
      </c>
      <c r="T42" s="79">
        <v>2</v>
      </c>
      <c r="U42" s="80">
        <f>IFERROR(T42/(Q42),"-")</f>
        <v>0.5</v>
      </c>
      <c r="V42" s="81"/>
      <c r="W42" s="82">
        <v>3</v>
      </c>
      <c r="X42" s="80">
        <f>IF(Q42=0,"-",W42/Q42)</f>
        <v>0.75</v>
      </c>
      <c r="Y42" s="181">
        <v>76000</v>
      </c>
      <c r="Z42" s="182">
        <f>IFERROR(Y42/Q42,"-")</f>
        <v>19000</v>
      </c>
      <c r="AA42" s="182">
        <f>IFERROR(Y42/W42,"-")</f>
        <v>25333.333333333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1</v>
      </c>
      <c r="BP42" s="117">
        <f>IF(Q42=0,"",IF(BO42=0,"",(BO42/Q42)))</f>
        <v>0.25</v>
      </c>
      <c r="BQ42" s="118">
        <v>1</v>
      </c>
      <c r="BR42" s="119">
        <f>IFERROR(BQ42/BO42,"-")</f>
        <v>1</v>
      </c>
      <c r="BS42" s="120">
        <v>20000</v>
      </c>
      <c r="BT42" s="121">
        <f>IFERROR(BS42/BO42,"-")</f>
        <v>20000</v>
      </c>
      <c r="BU42" s="122"/>
      <c r="BV42" s="122"/>
      <c r="BW42" s="122">
        <v>1</v>
      </c>
      <c r="BX42" s="123">
        <v>2</v>
      </c>
      <c r="BY42" s="124">
        <f>IF(Q42=0,"",IF(BX42=0,"",(BX42/Q42)))</f>
        <v>0.5</v>
      </c>
      <c r="BZ42" s="125">
        <v>1</v>
      </c>
      <c r="CA42" s="126">
        <f>IFERROR(BZ42/BX42,"-")</f>
        <v>0.5</v>
      </c>
      <c r="CB42" s="127">
        <v>50000</v>
      </c>
      <c r="CC42" s="128">
        <f>IFERROR(CB42/BX42,"-")</f>
        <v>25000</v>
      </c>
      <c r="CD42" s="129">
        <v>1</v>
      </c>
      <c r="CE42" s="129"/>
      <c r="CF42" s="129"/>
      <c r="CG42" s="130">
        <v>1</v>
      </c>
      <c r="CH42" s="131">
        <f>IF(Q42=0,"",IF(CG42=0,"",(CG42/Q42)))</f>
        <v>0.25</v>
      </c>
      <c r="CI42" s="132">
        <v>1</v>
      </c>
      <c r="CJ42" s="133">
        <f>IFERROR(CI42/CG42,"-")</f>
        <v>1</v>
      </c>
      <c r="CK42" s="134">
        <v>6000</v>
      </c>
      <c r="CL42" s="135">
        <f>IFERROR(CK42/CG42,"-")</f>
        <v>6000</v>
      </c>
      <c r="CM42" s="136"/>
      <c r="CN42" s="136">
        <v>1</v>
      </c>
      <c r="CO42" s="136"/>
      <c r="CP42" s="137">
        <v>3</v>
      </c>
      <c r="CQ42" s="138">
        <v>76000</v>
      </c>
      <c r="CR42" s="138">
        <v>50000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>
        <f>AC43</f>
        <v>1.26</v>
      </c>
      <c r="B43" s="184" t="s">
        <v>159</v>
      </c>
      <c r="C43" s="184" t="s">
        <v>58</v>
      </c>
      <c r="D43" s="184"/>
      <c r="E43" s="184" t="s">
        <v>74</v>
      </c>
      <c r="F43" s="184" t="s">
        <v>160</v>
      </c>
      <c r="G43" s="184" t="s">
        <v>61</v>
      </c>
      <c r="H43" s="87" t="s">
        <v>102</v>
      </c>
      <c r="I43" s="87" t="s">
        <v>156</v>
      </c>
      <c r="J43" s="87" t="s">
        <v>161</v>
      </c>
      <c r="K43" s="176">
        <v>50000</v>
      </c>
      <c r="L43" s="79">
        <v>7</v>
      </c>
      <c r="M43" s="79">
        <v>0</v>
      </c>
      <c r="N43" s="79">
        <v>29</v>
      </c>
      <c r="O43" s="88">
        <v>2</v>
      </c>
      <c r="P43" s="89">
        <v>0</v>
      </c>
      <c r="Q43" s="90">
        <f>O43+P43</f>
        <v>2</v>
      </c>
      <c r="R43" s="80">
        <f>IFERROR(Q43/N43,"-")</f>
        <v>0.068965517241379</v>
      </c>
      <c r="S43" s="79">
        <v>1</v>
      </c>
      <c r="T43" s="79">
        <v>0</v>
      </c>
      <c r="U43" s="80">
        <f>IFERROR(T43/(Q43),"-")</f>
        <v>0</v>
      </c>
      <c r="V43" s="81">
        <f>IFERROR(K43/SUM(Q43:Q44),"-")</f>
        <v>16666.666666667</v>
      </c>
      <c r="W43" s="82">
        <v>1</v>
      </c>
      <c r="X43" s="80">
        <f>IF(Q43=0,"-",W43/Q43)</f>
        <v>0.5</v>
      </c>
      <c r="Y43" s="181">
        <v>10000</v>
      </c>
      <c r="Z43" s="182">
        <f>IFERROR(Y43/Q43,"-")</f>
        <v>5000</v>
      </c>
      <c r="AA43" s="182">
        <f>IFERROR(Y43/W43,"-")</f>
        <v>10000</v>
      </c>
      <c r="AB43" s="176">
        <f>SUM(Y43:Y44)-SUM(K43:K44)</f>
        <v>13000</v>
      </c>
      <c r="AC43" s="83">
        <f>SUM(Y43:Y44)/SUM(K43:K44)</f>
        <v>1.26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1</v>
      </c>
      <c r="BP43" s="117">
        <f>IF(Q43=0,"",IF(BO43=0,"",(BO43/Q43)))</f>
        <v>0.5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>
        <v>1</v>
      </c>
      <c r="BY43" s="124">
        <f>IF(Q43=0,"",IF(BX43=0,"",(BX43/Q43)))</f>
        <v>0.5</v>
      </c>
      <c r="BZ43" s="125">
        <v>1</v>
      </c>
      <c r="CA43" s="126">
        <f>IFERROR(BZ43/BX43,"-")</f>
        <v>1</v>
      </c>
      <c r="CB43" s="127">
        <v>10000</v>
      </c>
      <c r="CC43" s="128">
        <f>IFERROR(CB43/BX43,"-")</f>
        <v>10000</v>
      </c>
      <c r="CD43" s="129"/>
      <c r="CE43" s="129">
        <v>1</v>
      </c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1</v>
      </c>
      <c r="CQ43" s="138">
        <v>10000</v>
      </c>
      <c r="CR43" s="138">
        <v>10000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162</v>
      </c>
      <c r="C44" s="184" t="s">
        <v>58</v>
      </c>
      <c r="D44" s="184"/>
      <c r="E44" s="184" t="s">
        <v>74</v>
      </c>
      <c r="F44" s="184" t="s">
        <v>160</v>
      </c>
      <c r="G44" s="184" t="s">
        <v>74</v>
      </c>
      <c r="H44" s="87"/>
      <c r="I44" s="87"/>
      <c r="J44" s="87"/>
      <c r="K44" s="176"/>
      <c r="L44" s="79">
        <v>8</v>
      </c>
      <c r="M44" s="79">
        <v>7</v>
      </c>
      <c r="N44" s="79">
        <v>0</v>
      </c>
      <c r="O44" s="88">
        <v>1</v>
      </c>
      <c r="P44" s="89">
        <v>0</v>
      </c>
      <c r="Q44" s="90">
        <f>O44+P44</f>
        <v>1</v>
      </c>
      <c r="R44" s="80" t="str">
        <f>IFERROR(Q44/N44,"-")</f>
        <v>-</v>
      </c>
      <c r="S44" s="79">
        <v>0</v>
      </c>
      <c r="T44" s="79">
        <v>1</v>
      </c>
      <c r="U44" s="80">
        <f>IFERROR(T44/(Q44),"-")</f>
        <v>1</v>
      </c>
      <c r="V44" s="81"/>
      <c r="W44" s="82">
        <v>1</v>
      </c>
      <c r="X44" s="80">
        <f>IF(Q44=0,"-",W44/Q44)</f>
        <v>1</v>
      </c>
      <c r="Y44" s="181">
        <v>53000</v>
      </c>
      <c r="Z44" s="182">
        <f>IFERROR(Y44/Q44,"-")</f>
        <v>53000</v>
      </c>
      <c r="AA44" s="182">
        <f>IFERROR(Y44/W44,"-")</f>
        <v>53000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/>
      <c r="BG44" s="110">
        <f>IF(Q44=0,"",IF(BF44=0,"",(BF44/Q44)))</f>
        <v>0</v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/>
      <c r="BP44" s="117">
        <f>IF(Q44=0,"",IF(BO44=0,"",(BO44/Q44)))</f>
        <v>0</v>
      </c>
      <c r="BQ44" s="118"/>
      <c r="BR44" s="119" t="str">
        <f>IFERROR(BQ44/BO44,"-")</f>
        <v>-</v>
      </c>
      <c r="BS44" s="120"/>
      <c r="BT44" s="121" t="str">
        <f>IFERROR(BS44/BO44,"-")</f>
        <v>-</v>
      </c>
      <c r="BU44" s="122"/>
      <c r="BV44" s="122"/>
      <c r="BW44" s="122"/>
      <c r="BX44" s="123">
        <v>1</v>
      </c>
      <c r="BY44" s="124">
        <f>IF(Q44=0,"",IF(BX44=0,"",(BX44/Q44)))</f>
        <v>1</v>
      </c>
      <c r="BZ44" s="125">
        <v>1</v>
      </c>
      <c r="CA44" s="126">
        <f>IFERROR(BZ44/BX44,"-")</f>
        <v>1</v>
      </c>
      <c r="CB44" s="127">
        <v>53000</v>
      </c>
      <c r="CC44" s="128">
        <f>IFERROR(CB44/BX44,"-")</f>
        <v>53000</v>
      </c>
      <c r="CD44" s="129"/>
      <c r="CE44" s="129"/>
      <c r="CF44" s="129">
        <v>1</v>
      </c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1</v>
      </c>
      <c r="CQ44" s="138">
        <v>53000</v>
      </c>
      <c r="CR44" s="138">
        <v>53000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>
        <f>AC45</f>
        <v>0.18</v>
      </c>
      <c r="B45" s="184" t="s">
        <v>163</v>
      </c>
      <c r="C45" s="184" t="s">
        <v>58</v>
      </c>
      <c r="D45" s="184"/>
      <c r="E45" s="184"/>
      <c r="F45" s="184" t="s">
        <v>164</v>
      </c>
      <c r="G45" s="184" t="s">
        <v>61</v>
      </c>
      <c r="H45" s="87" t="s">
        <v>147</v>
      </c>
      <c r="I45" s="87" t="s">
        <v>165</v>
      </c>
      <c r="J45" s="186" t="s">
        <v>80</v>
      </c>
      <c r="K45" s="176">
        <v>100000</v>
      </c>
      <c r="L45" s="79">
        <v>2</v>
      </c>
      <c r="M45" s="79">
        <v>0</v>
      </c>
      <c r="N45" s="79">
        <v>18</v>
      </c>
      <c r="O45" s="88">
        <v>0</v>
      </c>
      <c r="P45" s="89">
        <v>0</v>
      </c>
      <c r="Q45" s="90">
        <f>O45+P45</f>
        <v>0</v>
      </c>
      <c r="R45" s="80">
        <f>IFERROR(Q45/N45,"-")</f>
        <v>0</v>
      </c>
      <c r="S45" s="79">
        <v>0</v>
      </c>
      <c r="T45" s="79">
        <v>0</v>
      </c>
      <c r="U45" s="80" t="str">
        <f>IFERROR(T45/(Q45),"-")</f>
        <v>-</v>
      </c>
      <c r="V45" s="81">
        <f>IFERROR(K45/SUM(Q45:Q49),"-")</f>
        <v>20000</v>
      </c>
      <c r="W45" s="82">
        <v>0</v>
      </c>
      <c r="X45" s="80" t="str">
        <f>IF(Q45=0,"-",W45/Q45)</f>
        <v>-</v>
      </c>
      <c r="Y45" s="181">
        <v>0</v>
      </c>
      <c r="Z45" s="182" t="str">
        <f>IFERROR(Y45/Q45,"-")</f>
        <v>-</v>
      </c>
      <c r="AA45" s="182" t="str">
        <f>IFERROR(Y45/W45,"-")</f>
        <v>-</v>
      </c>
      <c r="AB45" s="176">
        <f>SUM(Y45:Y49)-SUM(K45:K49)</f>
        <v>-82000</v>
      </c>
      <c r="AC45" s="83">
        <f>SUM(Y45:Y49)/SUM(K45:K49)</f>
        <v>0.18</v>
      </c>
      <c r="AD45" s="77"/>
      <c r="AE45" s="91"/>
      <c r="AF45" s="92" t="str">
        <f>IF(Q45=0,"",IF(AE45=0,"",(AE45/Q45)))</f>
        <v/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 t="str">
        <f>IF(Q45=0,"",IF(AN45=0,"",(AN45/Q45)))</f>
        <v/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 t="str">
        <f>IF(Q45=0,"",IF(AW45=0,"",(AW45/Q45)))</f>
        <v/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 t="str">
        <f>IF(Q45=0,"",IF(BF45=0,"",(BF45/Q45)))</f>
        <v/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/>
      <c r="BP45" s="117" t="str">
        <f>IF(Q45=0,"",IF(BO45=0,"",(BO45/Q45)))</f>
        <v/>
      </c>
      <c r="BQ45" s="118"/>
      <c r="BR45" s="119" t="str">
        <f>IFERROR(BQ45/BO45,"-")</f>
        <v>-</v>
      </c>
      <c r="BS45" s="120"/>
      <c r="BT45" s="121" t="str">
        <f>IFERROR(BS45/BO45,"-")</f>
        <v>-</v>
      </c>
      <c r="BU45" s="122"/>
      <c r="BV45" s="122"/>
      <c r="BW45" s="122"/>
      <c r="BX45" s="123"/>
      <c r="BY45" s="124" t="str">
        <f>IF(Q45=0,"",IF(BX45=0,"",(BX45/Q45)))</f>
        <v/>
      </c>
      <c r="BZ45" s="125"/>
      <c r="CA45" s="126" t="str">
        <f>IFERROR(BZ45/BX45,"-")</f>
        <v>-</v>
      </c>
      <c r="CB45" s="127"/>
      <c r="CC45" s="128" t="str">
        <f>IFERROR(CB45/BX45,"-")</f>
        <v>-</v>
      </c>
      <c r="CD45" s="129"/>
      <c r="CE45" s="129"/>
      <c r="CF45" s="129"/>
      <c r="CG45" s="130"/>
      <c r="CH45" s="131" t="str">
        <f>IF(Q45=0,"",IF(CG45=0,"",(CG45/Q45)))</f>
        <v/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166</v>
      </c>
      <c r="C46" s="184" t="s">
        <v>58</v>
      </c>
      <c r="D46" s="184"/>
      <c r="E46" s="184"/>
      <c r="F46" s="184" t="s">
        <v>167</v>
      </c>
      <c r="G46" s="184" t="s">
        <v>61</v>
      </c>
      <c r="H46" s="87" t="s">
        <v>147</v>
      </c>
      <c r="I46" s="87" t="s">
        <v>165</v>
      </c>
      <c r="J46" s="185" t="s">
        <v>87</v>
      </c>
      <c r="K46" s="176"/>
      <c r="L46" s="79">
        <v>2</v>
      </c>
      <c r="M46" s="79">
        <v>0</v>
      </c>
      <c r="N46" s="79">
        <v>16</v>
      </c>
      <c r="O46" s="88">
        <v>0</v>
      </c>
      <c r="P46" s="89">
        <v>0</v>
      </c>
      <c r="Q46" s="90">
        <f>O46+P46</f>
        <v>0</v>
      </c>
      <c r="R46" s="80">
        <f>IFERROR(Q46/N46,"-")</f>
        <v>0</v>
      </c>
      <c r="S46" s="79">
        <v>0</v>
      </c>
      <c r="T46" s="79">
        <v>0</v>
      </c>
      <c r="U46" s="80" t="str">
        <f>IFERROR(T46/(Q46),"-")</f>
        <v>-</v>
      </c>
      <c r="V46" s="81"/>
      <c r="W46" s="82">
        <v>0</v>
      </c>
      <c r="X46" s="80" t="str">
        <f>IF(Q46=0,"-",W46/Q46)</f>
        <v>-</v>
      </c>
      <c r="Y46" s="181">
        <v>0</v>
      </c>
      <c r="Z46" s="182" t="str">
        <f>IFERROR(Y46/Q46,"-")</f>
        <v>-</v>
      </c>
      <c r="AA46" s="182" t="str">
        <f>IFERROR(Y46/W46,"-")</f>
        <v>-</v>
      </c>
      <c r="AB46" s="176"/>
      <c r="AC46" s="83"/>
      <c r="AD46" s="77"/>
      <c r="AE46" s="91"/>
      <c r="AF46" s="92" t="str">
        <f>IF(Q46=0,"",IF(AE46=0,"",(AE46/Q46)))</f>
        <v/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 t="str">
        <f>IF(Q46=0,"",IF(AN46=0,"",(AN46/Q46)))</f>
        <v/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 t="str">
        <f>IF(Q46=0,"",IF(AW46=0,"",(AW46/Q46)))</f>
        <v/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 t="str">
        <f>IF(Q46=0,"",IF(BF46=0,"",(BF46/Q46)))</f>
        <v/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/>
      <c r="BP46" s="117" t="str">
        <f>IF(Q46=0,"",IF(BO46=0,"",(BO46/Q46)))</f>
        <v/>
      </c>
      <c r="BQ46" s="118"/>
      <c r="BR46" s="119" t="str">
        <f>IFERROR(BQ46/BO46,"-")</f>
        <v>-</v>
      </c>
      <c r="BS46" s="120"/>
      <c r="BT46" s="121" t="str">
        <f>IFERROR(BS46/BO46,"-")</f>
        <v>-</v>
      </c>
      <c r="BU46" s="122"/>
      <c r="BV46" s="122"/>
      <c r="BW46" s="122"/>
      <c r="BX46" s="123"/>
      <c r="BY46" s="124" t="str">
        <f>IF(Q46=0,"",IF(BX46=0,"",(BX46/Q46)))</f>
        <v/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 t="str">
        <f>IF(Q46=0,"",IF(CG46=0,"",(CG46/Q46)))</f>
        <v/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0</v>
      </c>
      <c r="CQ46" s="138">
        <v>0</v>
      </c>
      <c r="CR46" s="138"/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168</v>
      </c>
      <c r="C47" s="184" t="s">
        <v>58</v>
      </c>
      <c r="D47" s="184"/>
      <c r="E47" s="184"/>
      <c r="F47" s="184" t="s">
        <v>169</v>
      </c>
      <c r="G47" s="184" t="s">
        <v>61</v>
      </c>
      <c r="H47" s="87" t="s">
        <v>147</v>
      </c>
      <c r="I47" s="87" t="s">
        <v>165</v>
      </c>
      <c r="J47" s="186" t="s">
        <v>92</v>
      </c>
      <c r="K47" s="176"/>
      <c r="L47" s="79">
        <v>3</v>
      </c>
      <c r="M47" s="79">
        <v>0</v>
      </c>
      <c r="N47" s="79">
        <v>28</v>
      </c>
      <c r="O47" s="88">
        <v>2</v>
      </c>
      <c r="P47" s="89">
        <v>0</v>
      </c>
      <c r="Q47" s="90">
        <f>O47+P47</f>
        <v>2</v>
      </c>
      <c r="R47" s="80">
        <f>IFERROR(Q47/N47,"-")</f>
        <v>0.071428571428571</v>
      </c>
      <c r="S47" s="79">
        <v>0</v>
      </c>
      <c r="T47" s="79">
        <v>2</v>
      </c>
      <c r="U47" s="80">
        <f>IFERROR(T47/(Q47),"-")</f>
        <v>1</v>
      </c>
      <c r="V47" s="81"/>
      <c r="W47" s="82">
        <v>1</v>
      </c>
      <c r="X47" s="80">
        <f>IF(Q47=0,"-",W47/Q47)</f>
        <v>0.5</v>
      </c>
      <c r="Y47" s="181">
        <v>3000</v>
      </c>
      <c r="Z47" s="182">
        <f>IFERROR(Y47/Q47,"-")</f>
        <v>1500</v>
      </c>
      <c r="AA47" s="182">
        <f>IFERROR(Y47/W47,"-")</f>
        <v>3000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>
        <v>1</v>
      </c>
      <c r="AX47" s="104">
        <f>IF(Q47=0,"",IF(AW47=0,"",(AW47/Q47)))</f>
        <v>0.5</v>
      </c>
      <c r="AY47" s="103"/>
      <c r="AZ47" s="105">
        <f>IFERROR(AY47/AW47,"-")</f>
        <v>0</v>
      </c>
      <c r="BA47" s="106"/>
      <c r="BB47" s="107">
        <f>IFERROR(BA47/AW47,"-")</f>
        <v>0</v>
      </c>
      <c r="BC47" s="108"/>
      <c r="BD47" s="108"/>
      <c r="BE47" s="108"/>
      <c r="BF47" s="109">
        <v>1</v>
      </c>
      <c r="BG47" s="110">
        <f>IF(Q47=0,"",IF(BF47=0,"",(BF47/Q47)))</f>
        <v>0.5</v>
      </c>
      <c r="BH47" s="109">
        <v>1</v>
      </c>
      <c r="BI47" s="111">
        <f>IFERROR(BH47/BF47,"-")</f>
        <v>1</v>
      </c>
      <c r="BJ47" s="112">
        <v>3000</v>
      </c>
      <c r="BK47" s="113">
        <f>IFERROR(BJ47/BF47,"-")</f>
        <v>3000</v>
      </c>
      <c r="BL47" s="114">
        <v>1</v>
      </c>
      <c r="BM47" s="114"/>
      <c r="BN47" s="114"/>
      <c r="BO47" s="116"/>
      <c r="BP47" s="117">
        <f>IF(Q47=0,"",IF(BO47=0,"",(BO47/Q47)))</f>
        <v>0</v>
      </c>
      <c r="BQ47" s="118"/>
      <c r="BR47" s="119" t="str">
        <f>IFERROR(BQ47/BO47,"-")</f>
        <v>-</v>
      </c>
      <c r="BS47" s="120"/>
      <c r="BT47" s="121" t="str">
        <f>IFERROR(BS47/BO47,"-")</f>
        <v>-</v>
      </c>
      <c r="BU47" s="122"/>
      <c r="BV47" s="122"/>
      <c r="BW47" s="122"/>
      <c r="BX47" s="123"/>
      <c r="BY47" s="124">
        <f>IF(Q47=0,"",IF(BX47=0,"",(BX47/Q47)))</f>
        <v>0</v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1</v>
      </c>
      <c r="CQ47" s="138">
        <v>3000</v>
      </c>
      <c r="CR47" s="138">
        <v>3000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/>
      <c r="B48" s="184" t="s">
        <v>170</v>
      </c>
      <c r="C48" s="184" t="s">
        <v>58</v>
      </c>
      <c r="D48" s="184"/>
      <c r="E48" s="184"/>
      <c r="F48" s="184" t="s">
        <v>171</v>
      </c>
      <c r="G48" s="184" t="s">
        <v>61</v>
      </c>
      <c r="H48" s="87" t="s">
        <v>147</v>
      </c>
      <c r="I48" s="87" t="s">
        <v>165</v>
      </c>
      <c r="J48" s="185" t="s">
        <v>172</v>
      </c>
      <c r="K48" s="176"/>
      <c r="L48" s="79">
        <v>1</v>
      </c>
      <c r="M48" s="79">
        <v>0</v>
      </c>
      <c r="N48" s="79">
        <v>11</v>
      </c>
      <c r="O48" s="88">
        <v>1</v>
      </c>
      <c r="P48" s="89">
        <v>0</v>
      </c>
      <c r="Q48" s="90">
        <f>O48+P48</f>
        <v>1</v>
      </c>
      <c r="R48" s="80">
        <f>IFERROR(Q48/N48,"-")</f>
        <v>0.090909090909091</v>
      </c>
      <c r="S48" s="79">
        <v>0</v>
      </c>
      <c r="T48" s="79">
        <v>0</v>
      </c>
      <c r="U48" s="80">
        <f>IFERROR(T48/(Q48),"-")</f>
        <v>0</v>
      </c>
      <c r="V48" s="81"/>
      <c r="W48" s="82">
        <v>0</v>
      </c>
      <c r="X48" s="80">
        <f>IF(Q48=0,"-",W48/Q48)</f>
        <v>0</v>
      </c>
      <c r="Y48" s="181">
        <v>0</v>
      </c>
      <c r="Z48" s="182">
        <f>IFERROR(Y48/Q48,"-")</f>
        <v>0</v>
      </c>
      <c r="AA48" s="182" t="str">
        <f>IFERROR(Y48/W48,"-")</f>
        <v>-</v>
      </c>
      <c r="AB48" s="176"/>
      <c r="AC48" s="83"/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>
        <v>1</v>
      </c>
      <c r="AO48" s="98">
        <f>IF(Q48=0,"",IF(AN48=0,"",(AN48/Q48)))</f>
        <v>1</v>
      </c>
      <c r="AP48" s="97"/>
      <c r="AQ48" s="99">
        <f>IFERROR(AP48/AN48,"-")</f>
        <v>0</v>
      </c>
      <c r="AR48" s="100"/>
      <c r="AS48" s="101">
        <f>IFERROR(AR48/AN48,"-")</f>
        <v>0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/>
      <c r="BP48" s="117">
        <f>IF(Q48=0,"",IF(BO48=0,"",(BO48/Q48)))</f>
        <v>0</v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/>
      <c r="BY48" s="124">
        <f>IF(Q48=0,"",IF(BX48=0,"",(BX48/Q48)))</f>
        <v>0</v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0</v>
      </c>
      <c r="CQ48" s="138">
        <v>0</v>
      </c>
      <c r="CR48" s="138"/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173</v>
      </c>
      <c r="C49" s="184" t="s">
        <v>58</v>
      </c>
      <c r="D49" s="184"/>
      <c r="E49" s="184" t="s">
        <v>73</v>
      </c>
      <c r="F49" s="184" t="s">
        <v>73</v>
      </c>
      <c r="G49" s="184" t="s">
        <v>74</v>
      </c>
      <c r="H49" s="87" t="s">
        <v>174</v>
      </c>
      <c r="I49" s="87"/>
      <c r="J49" s="87"/>
      <c r="K49" s="176"/>
      <c r="L49" s="79">
        <v>43</v>
      </c>
      <c r="M49" s="79">
        <v>25</v>
      </c>
      <c r="N49" s="79">
        <v>3</v>
      </c>
      <c r="O49" s="88">
        <v>2</v>
      </c>
      <c r="P49" s="89">
        <v>0</v>
      </c>
      <c r="Q49" s="90">
        <f>O49+P49</f>
        <v>2</v>
      </c>
      <c r="R49" s="80">
        <f>IFERROR(Q49/N49,"-")</f>
        <v>0.66666666666667</v>
      </c>
      <c r="S49" s="79">
        <v>1</v>
      </c>
      <c r="T49" s="79">
        <v>0</v>
      </c>
      <c r="U49" s="80">
        <f>IFERROR(T49/(Q49),"-")</f>
        <v>0</v>
      </c>
      <c r="V49" s="81"/>
      <c r="W49" s="82">
        <v>1</v>
      </c>
      <c r="X49" s="80">
        <f>IF(Q49=0,"-",W49/Q49)</f>
        <v>0.5</v>
      </c>
      <c r="Y49" s="181">
        <v>15000</v>
      </c>
      <c r="Z49" s="182">
        <f>IFERROR(Y49/Q49,"-")</f>
        <v>7500</v>
      </c>
      <c r="AA49" s="182">
        <f>IFERROR(Y49/W49,"-")</f>
        <v>15000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>
        <v>2</v>
      </c>
      <c r="BP49" s="117">
        <f>IF(Q49=0,"",IF(BO49=0,"",(BO49/Q49)))</f>
        <v>1</v>
      </c>
      <c r="BQ49" s="118">
        <v>1</v>
      </c>
      <c r="BR49" s="119">
        <f>IFERROR(BQ49/BO49,"-")</f>
        <v>0.5</v>
      </c>
      <c r="BS49" s="120">
        <v>15000</v>
      </c>
      <c r="BT49" s="121">
        <f>IFERROR(BS49/BO49,"-")</f>
        <v>7500</v>
      </c>
      <c r="BU49" s="122"/>
      <c r="BV49" s="122"/>
      <c r="BW49" s="122">
        <v>1</v>
      </c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1</v>
      </c>
      <c r="CQ49" s="138">
        <v>15000</v>
      </c>
      <c r="CR49" s="138">
        <v>15000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1.314</v>
      </c>
      <c r="B50" s="184" t="s">
        <v>175</v>
      </c>
      <c r="C50" s="184" t="s">
        <v>58</v>
      </c>
      <c r="D50" s="184"/>
      <c r="E50" s="184" t="s">
        <v>83</v>
      </c>
      <c r="F50" s="184" t="s">
        <v>66</v>
      </c>
      <c r="G50" s="184" t="s">
        <v>176</v>
      </c>
      <c r="H50" s="87" t="s">
        <v>139</v>
      </c>
      <c r="I50" s="87" t="s">
        <v>177</v>
      </c>
      <c r="J50" s="186" t="s">
        <v>178</v>
      </c>
      <c r="K50" s="176">
        <v>450000</v>
      </c>
      <c r="L50" s="79">
        <v>26</v>
      </c>
      <c r="M50" s="79">
        <v>0</v>
      </c>
      <c r="N50" s="79">
        <v>102</v>
      </c>
      <c r="O50" s="88">
        <v>12</v>
      </c>
      <c r="P50" s="89">
        <v>0</v>
      </c>
      <c r="Q50" s="90">
        <f>O50+P50</f>
        <v>12</v>
      </c>
      <c r="R50" s="80">
        <f>IFERROR(Q50/N50,"-")</f>
        <v>0.11764705882353</v>
      </c>
      <c r="S50" s="79">
        <v>4</v>
      </c>
      <c r="T50" s="79">
        <v>4</v>
      </c>
      <c r="U50" s="80">
        <f>IFERROR(T50/(Q50),"-")</f>
        <v>0.33333333333333</v>
      </c>
      <c r="V50" s="81">
        <f>IFERROR(K50/SUM(Q50:Q51),"-")</f>
        <v>14516.129032258</v>
      </c>
      <c r="W50" s="82">
        <v>4</v>
      </c>
      <c r="X50" s="80">
        <f>IF(Q50=0,"-",W50/Q50)</f>
        <v>0.33333333333333</v>
      </c>
      <c r="Y50" s="181">
        <v>30000</v>
      </c>
      <c r="Z50" s="182">
        <f>IFERROR(Y50/Q50,"-")</f>
        <v>2500</v>
      </c>
      <c r="AA50" s="182">
        <f>IFERROR(Y50/W50,"-")</f>
        <v>7500</v>
      </c>
      <c r="AB50" s="176">
        <f>SUM(Y50:Y51)-SUM(K50:K51)</f>
        <v>141300</v>
      </c>
      <c r="AC50" s="83">
        <f>SUM(Y50:Y51)/SUM(K50:K51)</f>
        <v>1.314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>
        <v>5</v>
      </c>
      <c r="BG50" s="110">
        <f>IF(Q50=0,"",IF(BF50=0,"",(BF50/Q50)))</f>
        <v>0.41666666666667</v>
      </c>
      <c r="BH50" s="109">
        <v>1</v>
      </c>
      <c r="BI50" s="111">
        <f>IFERROR(BH50/BF50,"-")</f>
        <v>0.2</v>
      </c>
      <c r="BJ50" s="112">
        <v>10000</v>
      </c>
      <c r="BK50" s="113">
        <f>IFERROR(BJ50/BF50,"-")</f>
        <v>2000</v>
      </c>
      <c r="BL50" s="114"/>
      <c r="BM50" s="114">
        <v>1</v>
      </c>
      <c r="BN50" s="114"/>
      <c r="BO50" s="116">
        <v>3</v>
      </c>
      <c r="BP50" s="117">
        <f>IF(Q50=0,"",IF(BO50=0,"",(BO50/Q50)))</f>
        <v>0.25</v>
      </c>
      <c r="BQ50" s="118">
        <v>2</v>
      </c>
      <c r="BR50" s="119">
        <f>IFERROR(BQ50/BO50,"-")</f>
        <v>0.66666666666667</v>
      </c>
      <c r="BS50" s="120">
        <v>17000</v>
      </c>
      <c r="BT50" s="121">
        <f>IFERROR(BS50/BO50,"-")</f>
        <v>5666.6666666667</v>
      </c>
      <c r="BU50" s="122">
        <v>1</v>
      </c>
      <c r="BV50" s="122"/>
      <c r="BW50" s="122">
        <v>1</v>
      </c>
      <c r="BX50" s="123">
        <v>3</v>
      </c>
      <c r="BY50" s="124">
        <f>IF(Q50=0,"",IF(BX50=0,"",(BX50/Q50)))</f>
        <v>0.25</v>
      </c>
      <c r="BZ50" s="125">
        <v>1</v>
      </c>
      <c r="CA50" s="126">
        <f>IFERROR(BZ50/BX50,"-")</f>
        <v>0.33333333333333</v>
      </c>
      <c r="CB50" s="127">
        <v>3000</v>
      </c>
      <c r="CC50" s="128">
        <f>IFERROR(CB50/BX50,"-")</f>
        <v>1000</v>
      </c>
      <c r="CD50" s="129">
        <v>1</v>
      </c>
      <c r="CE50" s="129"/>
      <c r="CF50" s="129"/>
      <c r="CG50" s="130">
        <v>1</v>
      </c>
      <c r="CH50" s="131">
        <f>IF(Q50=0,"",IF(CG50=0,"",(CG50/Q50)))</f>
        <v>0.083333333333333</v>
      </c>
      <c r="CI50" s="132"/>
      <c r="CJ50" s="133">
        <f>IFERROR(CI50/CG50,"-")</f>
        <v>0</v>
      </c>
      <c r="CK50" s="134"/>
      <c r="CL50" s="135">
        <f>IFERROR(CK50/CG50,"-")</f>
        <v>0</v>
      </c>
      <c r="CM50" s="136"/>
      <c r="CN50" s="136"/>
      <c r="CO50" s="136"/>
      <c r="CP50" s="137">
        <v>4</v>
      </c>
      <c r="CQ50" s="138">
        <v>30000</v>
      </c>
      <c r="CR50" s="138">
        <v>15000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179</v>
      </c>
      <c r="C51" s="184" t="s">
        <v>58</v>
      </c>
      <c r="D51" s="184"/>
      <c r="E51" s="184" t="s">
        <v>83</v>
      </c>
      <c r="F51" s="184" t="s">
        <v>66</v>
      </c>
      <c r="G51" s="184" t="s">
        <v>74</v>
      </c>
      <c r="H51" s="87"/>
      <c r="I51" s="87"/>
      <c r="J51" s="87"/>
      <c r="K51" s="176"/>
      <c r="L51" s="79">
        <v>73</v>
      </c>
      <c r="M51" s="79">
        <v>52</v>
      </c>
      <c r="N51" s="79">
        <v>10</v>
      </c>
      <c r="O51" s="88">
        <v>19</v>
      </c>
      <c r="P51" s="89">
        <v>0</v>
      </c>
      <c r="Q51" s="90">
        <f>O51+P51</f>
        <v>19</v>
      </c>
      <c r="R51" s="80">
        <f>IFERROR(Q51/N51,"-")</f>
        <v>1.9</v>
      </c>
      <c r="S51" s="79">
        <v>5</v>
      </c>
      <c r="T51" s="79">
        <v>4</v>
      </c>
      <c r="U51" s="80">
        <f>IFERROR(T51/(Q51),"-")</f>
        <v>0.21052631578947</v>
      </c>
      <c r="V51" s="81"/>
      <c r="W51" s="82">
        <v>6</v>
      </c>
      <c r="X51" s="80">
        <f>IF(Q51=0,"-",W51/Q51)</f>
        <v>0.31578947368421</v>
      </c>
      <c r="Y51" s="181">
        <v>561300</v>
      </c>
      <c r="Z51" s="182">
        <f>IFERROR(Y51/Q51,"-")</f>
        <v>29542.105263158</v>
      </c>
      <c r="AA51" s="182">
        <f>IFERROR(Y51/W51,"-")</f>
        <v>93550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4</v>
      </c>
      <c r="BG51" s="110">
        <f>IF(Q51=0,"",IF(BF51=0,"",(BF51/Q51)))</f>
        <v>0.21052631578947</v>
      </c>
      <c r="BH51" s="109">
        <v>1</v>
      </c>
      <c r="BI51" s="111">
        <f>IFERROR(BH51/BF51,"-")</f>
        <v>0.25</v>
      </c>
      <c r="BJ51" s="112">
        <v>59000</v>
      </c>
      <c r="BK51" s="113">
        <f>IFERROR(BJ51/BF51,"-")</f>
        <v>14750</v>
      </c>
      <c r="BL51" s="114"/>
      <c r="BM51" s="114"/>
      <c r="BN51" s="114">
        <v>1</v>
      </c>
      <c r="BO51" s="116">
        <v>7</v>
      </c>
      <c r="BP51" s="117">
        <f>IF(Q51=0,"",IF(BO51=0,"",(BO51/Q51)))</f>
        <v>0.36842105263158</v>
      </c>
      <c r="BQ51" s="118">
        <v>3</v>
      </c>
      <c r="BR51" s="119">
        <f>IFERROR(BQ51/BO51,"-")</f>
        <v>0.42857142857143</v>
      </c>
      <c r="BS51" s="120">
        <v>101300</v>
      </c>
      <c r="BT51" s="121">
        <f>IFERROR(BS51/BO51,"-")</f>
        <v>14471.428571429</v>
      </c>
      <c r="BU51" s="122">
        <v>1</v>
      </c>
      <c r="BV51" s="122">
        <v>1</v>
      </c>
      <c r="BW51" s="122">
        <v>1</v>
      </c>
      <c r="BX51" s="123">
        <v>6</v>
      </c>
      <c r="BY51" s="124">
        <f>IF(Q51=0,"",IF(BX51=0,"",(BX51/Q51)))</f>
        <v>0.31578947368421</v>
      </c>
      <c r="BZ51" s="125">
        <v>2</v>
      </c>
      <c r="CA51" s="126">
        <f>IFERROR(BZ51/BX51,"-")</f>
        <v>0.33333333333333</v>
      </c>
      <c r="CB51" s="127">
        <v>401000</v>
      </c>
      <c r="CC51" s="128">
        <f>IFERROR(CB51/BX51,"-")</f>
        <v>66833.333333333</v>
      </c>
      <c r="CD51" s="129"/>
      <c r="CE51" s="129"/>
      <c r="CF51" s="129">
        <v>2</v>
      </c>
      <c r="CG51" s="130">
        <v>2</v>
      </c>
      <c r="CH51" s="131">
        <f>IF(Q51=0,"",IF(CG51=0,"",(CG51/Q51)))</f>
        <v>0.10526315789474</v>
      </c>
      <c r="CI51" s="132"/>
      <c r="CJ51" s="133">
        <f>IFERROR(CI51/CG51,"-")</f>
        <v>0</v>
      </c>
      <c r="CK51" s="134"/>
      <c r="CL51" s="135">
        <f>IFERROR(CK51/CG51,"-")</f>
        <v>0</v>
      </c>
      <c r="CM51" s="136"/>
      <c r="CN51" s="136"/>
      <c r="CO51" s="136"/>
      <c r="CP51" s="137">
        <v>6</v>
      </c>
      <c r="CQ51" s="138">
        <v>561300</v>
      </c>
      <c r="CR51" s="138">
        <v>388000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0.64444444444444</v>
      </c>
      <c r="B52" s="184" t="s">
        <v>180</v>
      </c>
      <c r="C52" s="184" t="s">
        <v>58</v>
      </c>
      <c r="D52" s="184"/>
      <c r="E52" s="184" t="s">
        <v>90</v>
      </c>
      <c r="F52" s="184" t="s">
        <v>181</v>
      </c>
      <c r="G52" s="184" t="s">
        <v>61</v>
      </c>
      <c r="H52" s="87" t="s">
        <v>182</v>
      </c>
      <c r="I52" s="87" t="s">
        <v>86</v>
      </c>
      <c r="J52" s="87" t="s">
        <v>183</v>
      </c>
      <c r="K52" s="176">
        <v>90000</v>
      </c>
      <c r="L52" s="79">
        <v>5</v>
      </c>
      <c r="M52" s="79">
        <v>0</v>
      </c>
      <c r="N52" s="79">
        <v>22</v>
      </c>
      <c r="O52" s="88">
        <v>3</v>
      </c>
      <c r="P52" s="89">
        <v>0</v>
      </c>
      <c r="Q52" s="90">
        <f>O52+P52</f>
        <v>3</v>
      </c>
      <c r="R52" s="80">
        <f>IFERROR(Q52/N52,"-")</f>
        <v>0.13636363636364</v>
      </c>
      <c r="S52" s="79">
        <v>1</v>
      </c>
      <c r="T52" s="79">
        <v>1</v>
      </c>
      <c r="U52" s="80">
        <f>IFERROR(T52/(Q52),"-")</f>
        <v>0.33333333333333</v>
      </c>
      <c r="V52" s="81">
        <f>IFERROR(K52/SUM(Q52:Q53),"-")</f>
        <v>15000</v>
      </c>
      <c r="W52" s="82">
        <v>1</v>
      </c>
      <c r="X52" s="80">
        <f>IF(Q52=0,"-",W52/Q52)</f>
        <v>0.33333333333333</v>
      </c>
      <c r="Y52" s="181">
        <v>58000</v>
      </c>
      <c r="Z52" s="182">
        <f>IFERROR(Y52/Q52,"-")</f>
        <v>19333.333333333</v>
      </c>
      <c r="AA52" s="182">
        <f>IFERROR(Y52/W52,"-")</f>
        <v>58000</v>
      </c>
      <c r="AB52" s="176">
        <f>SUM(Y52:Y53)-SUM(K52:K53)</f>
        <v>-32000</v>
      </c>
      <c r="AC52" s="83">
        <f>SUM(Y52:Y53)/SUM(K52:K53)</f>
        <v>0.64444444444444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1</v>
      </c>
      <c r="BG52" s="110">
        <f>IF(Q52=0,"",IF(BF52=0,"",(BF52/Q52)))</f>
        <v>0.33333333333333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>
        <v>1</v>
      </c>
      <c r="BP52" s="117">
        <f>IF(Q52=0,"",IF(BO52=0,"",(BO52/Q52)))</f>
        <v>0.33333333333333</v>
      </c>
      <c r="BQ52" s="118"/>
      <c r="BR52" s="119">
        <f>IFERROR(BQ52/BO52,"-")</f>
        <v>0</v>
      </c>
      <c r="BS52" s="120"/>
      <c r="BT52" s="121">
        <f>IFERROR(BS52/BO52,"-")</f>
        <v>0</v>
      </c>
      <c r="BU52" s="122"/>
      <c r="BV52" s="122"/>
      <c r="BW52" s="122"/>
      <c r="BX52" s="123">
        <v>1</v>
      </c>
      <c r="BY52" s="124">
        <f>IF(Q52=0,"",IF(BX52=0,"",(BX52/Q52)))</f>
        <v>0.33333333333333</v>
      </c>
      <c r="BZ52" s="125">
        <v>1</v>
      </c>
      <c r="CA52" s="126">
        <f>IFERROR(BZ52/BX52,"-")</f>
        <v>1</v>
      </c>
      <c r="CB52" s="127">
        <v>58000</v>
      </c>
      <c r="CC52" s="128">
        <f>IFERROR(CB52/BX52,"-")</f>
        <v>58000</v>
      </c>
      <c r="CD52" s="129"/>
      <c r="CE52" s="129"/>
      <c r="CF52" s="129">
        <v>1</v>
      </c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1</v>
      </c>
      <c r="CQ52" s="138">
        <v>58000</v>
      </c>
      <c r="CR52" s="138">
        <v>58000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184</v>
      </c>
      <c r="C53" s="184" t="s">
        <v>58</v>
      </c>
      <c r="D53" s="184"/>
      <c r="E53" s="184" t="s">
        <v>90</v>
      </c>
      <c r="F53" s="184" t="s">
        <v>181</v>
      </c>
      <c r="G53" s="184" t="s">
        <v>74</v>
      </c>
      <c r="H53" s="87"/>
      <c r="I53" s="87"/>
      <c r="J53" s="87"/>
      <c r="K53" s="176"/>
      <c r="L53" s="79">
        <v>11</v>
      </c>
      <c r="M53" s="79">
        <v>8</v>
      </c>
      <c r="N53" s="79">
        <v>2</v>
      </c>
      <c r="O53" s="88">
        <v>3</v>
      </c>
      <c r="P53" s="89">
        <v>0</v>
      </c>
      <c r="Q53" s="90">
        <f>O53+P53</f>
        <v>3</v>
      </c>
      <c r="R53" s="80">
        <f>IFERROR(Q53/N53,"-")</f>
        <v>1.5</v>
      </c>
      <c r="S53" s="79">
        <v>0</v>
      </c>
      <c r="T53" s="79">
        <v>2</v>
      </c>
      <c r="U53" s="80">
        <f>IFERROR(T53/(Q53),"-")</f>
        <v>0.66666666666667</v>
      </c>
      <c r="V53" s="81"/>
      <c r="W53" s="82">
        <v>0</v>
      </c>
      <c r="X53" s="80">
        <f>IF(Q53=0,"-",W53/Q53)</f>
        <v>0</v>
      </c>
      <c r="Y53" s="181">
        <v>0</v>
      </c>
      <c r="Z53" s="182">
        <f>IFERROR(Y53/Q53,"-")</f>
        <v>0</v>
      </c>
      <c r="AA53" s="182" t="str">
        <f>IFERROR(Y53/W53,"-")</f>
        <v>-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/>
      <c r="BG53" s="110">
        <f>IF(Q53=0,"",IF(BF53=0,"",(BF53/Q53)))</f>
        <v>0</v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>
        <v>2</v>
      </c>
      <c r="BP53" s="117">
        <f>IF(Q53=0,"",IF(BO53=0,"",(BO53/Q53)))</f>
        <v>0.66666666666667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>
        <v>1</v>
      </c>
      <c r="BY53" s="124">
        <f>IF(Q53=0,"",IF(BX53=0,"",(BX53/Q53)))</f>
        <v>0.33333333333333</v>
      </c>
      <c r="BZ53" s="125"/>
      <c r="CA53" s="126">
        <f>IFERROR(BZ53/BX53,"-")</f>
        <v>0</v>
      </c>
      <c r="CB53" s="127"/>
      <c r="CC53" s="128">
        <f>IFERROR(CB53/BX53,"-")</f>
        <v>0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0</v>
      </c>
      <c r="B54" s="184" t="s">
        <v>185</v>
      </c>
      <c r="C54" s="184" t="s">
        <v>58</v>
      </c>
      <c r="D54" s="184"/>
      <c r="E54" s="184" t="s">
        <v>129</v>
      </c>
      <c r="F54" s="184" t="s">
        <v>130</v>
      </c>
      <c r="G54" s="184" t="s">
        <v>61</v>
      </c>
      <c r="H54" s="87" t="s">
        <v>186</v>
      </c>
      <c r="I54" s="87" t="s">
        <v>63</v>
      </c>
      <c r="J54" s="186" t="s">
        <v>178</v>
      </c>
      <c r="K54" s="176">
        <v>190000</v>
      </c>
      <c r="L54" s="79">
        <v>2</v>
      </c>
      <c r="M54" s="79">
        <v>0</v>
      </c>
      <c r="N54" s="79">
        <v>15</v>
      </c>
      <c r="O54" s="88">
        <v>1</v>
      </c>
      <c r="P54" s="89">
        <v>0</v>
      </c>
      <c r="Q54" s="90">
        <f>O54+P54</f>
        <v>1</v>
      </c>
      <c r="R54" s="80">
        <f>IFERROR(Q54/N54,"-")</f>
        <v>0.066666666666667</v>
      </c>
      <c r="S54" s="79">
        <v>0</v>
      </c>
      <c r="T54" s="79">
        <v>0</v>
      </c>
      <c r="U54" s="80">
        <f>IFERROR(T54/(Q54),"-")</f>
        <v>0</v>
      </c>
      <c r="V54" s="81">
        <f>IFERROR(K54/SUM(Q54:Q55),"-")</f>
        <v>95000</v>
      </c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>
        <f>SUM(Y54:Y55)-SUM(K54:K55)</f>
        <v>-190000</v>
      </c>
      <c r="AC54" s="83">
        <f>SUM(Y54:Y55)/SUM(K54:K55)</f>
        <v>0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>
        <v>1</v>
      </c>
      <c r="BG54" s="110">
        <f>IF(Q54=0,"",IF(BF54=0,"",(BF54/Q54)))</f>
        <v>1</v>
      </c>
      <c r="BH54" s="109"/>
      <c r="BI54" s="111">
        <f>IFERROR(BH54/BF54,"-")</f>
        <v>0</v>
      </c>
      <c r="BJ54" s="112"/>
      <c r="BK54" s="113">
        <f>IFERROR(BJ54/BF54,"-")</f>
        <v>0</v>
      </c>
      <c r="BL54" s="114"/>
      <c r="BM54" s="114"/>
      <c r="BN54" s="114"/>
      <c r="BO54" s="116"/>
      <c r="BP54" s="117">
        <f>IF(Q54=0,"",IF(BO54=0,"",(BO54/Q54)))</f>
        <v>0</v>
      </c>
      <c r="BQ54" s="118"/>
      <c r="BR54" s="119" t="str">
        <f>IFERROR(BQ54/BO54,"-")</f>
        <v>-</v>
      </c>
      <c r="BS54" s="120"/>
      <c r="BT54" s="121" t="str">
        <f>IFERROR(BS54/BO54,"-")</f>
        <v>-</v>
      </c>
      <c r="BU54" s="122"/>
      <c r="BV54" s="122"/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187</v>
      </c>
      <c r="C55" s="184" t="s">
        <v>58</v>
      </c>
      <c r="D55" s="184"/>
      <c r="E55" s="184" t="s">
        <v>129</v>
      </c>
      <c r="F55" s="184" t="s">
        <v>130</v>
      </c>
      <c r="G55" s="184" t="s">
        <v>74</v>
      </c>
      <c r="H55" s="87"/>
      <c r="I55" s="87"/>
      <c r="J55" s="87"/>
      <c r="K55" s="176"/>
      <c r="L55" s="79">
        <v>14</v>
      </c>
      <c r="M55" s="79">
        <v>11</v>
      </c>
      <c r="N55" s="79">
        <v>0</v>
      </c>
      <c r="O55" s="88">
        <v>1</v>
      </c>
      <c r="P55" s="89">
        <v>0</v>
      </c>
      <c r="Q55" s="90">
        <f>O55+P55</f>
        <v>1</v>
      </c>
      <c r="R55" s="80" t="str">
        <f>IFERROR(Q55/N55,"-")</f>
        <v>-</v>
      </c>
      <c r="S55" s="79">
        <v>0</v>
      </c>
      <c r="T55" s="79">
        <v>0</v>
      </c>
      <c r="U55" s="80">
        <f>IFERROR(T55/(Q55),"-")</f>
        <v>0</v>
      </c>
      <c r="V55" s="81"/>
      <c r="W55" s="82">
        <v>0</v>
      </c>
      <c r="X55" s="80">
        <f>IF(Q55=0,"-",W55/Q55)</f>
        <v>0</v>
      </c>
      <c r="Y55" s="181">
        <v>0</v>
      </c>
      <c r="Z55" s="182">
        <f>IFERROR(Y55/Q55,"-")</f>
        <v>0</v>
      </c>
      <c r="AA55" s="182" t="str">
        <f>IFERROR(Y55/W55,"-")</f>
        <v>-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>
        <f>IF(Q55=0,"",IF(BF55=0,"",(BF55/Q55)))</f>
        <v>0</v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/>
      <c r="BP55" s="117">
        <f>IF(Q55=0,"",IF(BO55=0,"",(BO55/Q55)))</f>
        <v>0</v>
      </c>
      <c r="BQ55" s="118"/>
      <c r="BR55" s="119" t="str">
        <f>IFERROR(BQ55/BO55,"-")</f>
        <v>-</v>
      </c>
      <c r="BS55" s="120"/>
      <c r="BT55" s="121" t="str">
        <f>IFERROR(BS55/BO55,"-")</f>
        <v>-</v>
      </c>
      <c r="BU55" s="122"/>
      <c r="BV55" s="122"/>
      <c r="BW55" s="122"/>
      <c r="BX55" s="123">
        <v>1</v>
      </c>
      <c r="BY55" s="124">
        <f>IF(Q55=0,"",IF(BX55=0,"",(BX55/Q55)))</f>
        <v>1</v>
      </c>
      <c r="BZ55" s="125"/>
      <c r="CA55" s="126">
        <f>IFERROR(BZ55/BX55,"-")</f>
        <v>0</v>
      </c>
      <c r="CB55" s="127"/>
      <c r="CC55" s="128">
        <f>IFERROR(CB55/BX55,"-")</f>
        <v>0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30"/>
      <c r="B56" s="84"/>
      <c r="C56" s="84"/>
      <c r="D56" s="85"/>
      <c r="E56" s="85"/>
      <c r="F56" s="85"/>
      <c r="G56" s="86"/>
      <c r="H56" s="87"/>
      <c r="I56" s="87"/>
      <c r="J56" s="87"/>
      <c r="K56" s="177"/>
      <c r="L56" s="34"/>
      <c r="M56" s="34"/>
      <c r="N56" s="31"/>
      <c r="O56" s="23"/>
      <c r="P56" s="23"/>
      <c r="Q56" s="23"/>
      <c r="R56" s="32"/>
      <c r="S56" s="32"/>
      <c r="T56" s="23"/>
      <c r="U56" s="32"/>
      <c r="V56" s="25"/>
      <c r="W56" s="25"/>
      <c r="X56" s="25"/>
      <c r="Y56" s="183"/>
      <c r="Z56" s="183"/>
      <c r="AA56" s="183"/>
      <c r="AB56" s="183"/>
      <c r="AC56" s="33"/>
      <c r="AD56" s="57"/>
      <c r="AE56" s="61"/>
      <c r="AF56" s="62"/>
      <c r="AG56" s="61"/>
      <c r="AH56" s="65"/>
      <c r="AI56" s="66"/>
      <c r="AJ56" s="67"/>
      <c r="AK56" s="68"/>
      <c r="AL56" s="68"/>
      <c r="AM56" s="68"/>
      <c r="AN56" s="61"/>
      <c r="AO56" s="62"/>
      <c r="AP56" s="61"/>
      <c r="AQ56" s="65"/>
      <c r="AR56" s="66"/>
      <c r="AS56" s="67"/>
      <c r="AT56" s="68"/>
      <c r="AU56" s="68"/>
      <c r="AV56" s="68"/>
      <c r="AW56" s="61"/>
      <c r="AX56" s="62"/>
      <c r="AY56" s="61"/>
      <c r="AZ56" s="65"/>
      <c r="BA56" s="66"/>
      <c r="BB56" s="67"/>
      <c r="BC56" s="68"/>
      <c r="BD56" s="68"/>
      <c r="BE56" s="68"/>
      <c r="BF56" s="61"/>
      <c r="BG56" s="62"/>
      <c r="BH56" s="61"/>
      <c r="BI56" s="65"/>
      <c r="BJ56" s="66"/>
      <c r="BK56" s="67"/>
      <c r="BL56" s="68"/>
      <c r="BM56" s="68"/>
      <c r="BN56" s="68"/>
      <c r="BO56" s="63"/>
      <c r="BP56" s="64"/>
      <c r="BQ56" s="61"/>
      <c r="BR56" s="65"/>
      <c r="BS56" s="66"/>
      <c r="BT56" s="67"/>
      <c r="BU56" s="68"/>
      <c r="BV56" s="68"/>
      <c r="BW56" s="68"/>
      <c r="BX56" s="63"/>
      <c r="BY56" s="64"/>
      <c r="BZ56" s="61"/>
      <c r="CA56" s="65"/>
      <c r="CB56" s="66"/>
      <c r="CC56" s="67"/>
      <c r="CD56" s="68"/>
      <c r="CE56" s="68"/>
      <c r="CF56" s="68"/>
      <c r="CG56" s="63"/>
      <c r="CH56" s="64"/>
      <c r="CI56" s="61"/>
      <c r="CJ56" s="65"/>
      <c r="CK56" s="66"/>
      <c r="CL56" s="67"/>
      <c r="CM56" s="68"/>
      <c r="CN56" s="68"/>
      <c r="CO56" s="68"/>
      <c r="CP56" s="69"/>
      <c r="CQ56" s="66"/>
      <c r="CR56" s="66"/>
      <c r="CS56" s="66"/>
      <c r="CT56" s="70"/>
    </row>
    <row r="57" spans="1:99">
      <c r="A57" s="30"/>
      <c r="B57" s="37"/>
      <c r="C57" s="37"/>
      <c r="D57" s="21"/>
      <c r="E57" s="21"/>
      <c r="F57" s="21"/>
      <c r="G57" s="22"/>
      <c r="H57" s="36"/>
      <c r="I57" s="36"/>
      <c r="J57" s="73"/>
      <c r="K57" s="178"/>
      <c r="L57" s="34"/>
      <c r="M57" s="34"/>
      <c r="N57" s="31"/>
      <c r="O57" s="23"/>
      <c r="P57" s="23"/>
      <c r="Q57" s="23"/>
      <c r="R57" s="32"/>
      <c r="S57" s="32"/>
      <c r="T57" s="23"/>
      <c r="U57" s="32"/>
      <c r="V57" s="25"/>
      <c r="W57" s="25"/>
      <c r="X57" s="25"/>
      <c r="Y57" s="183"/>
      <c r="Z57" s="183"/>
      <c r="AA57" s="183"/>
      <c r="AB57" s="183"/>
      <c r="AC57" s="33"/>
      <c r="AD57" s="59"/>
      <c r="AE57" s="61"/>
      <c r="AF57" s="62"/>
      <c r="AG57" s="61"/>
      <c r="AH57" s="65"/>
      <c r="AI57" s="66"/>
      <c r="AJ57" s="67"/>
      <c r="AK57" s="68"/>
      <c r="AL57" s="68"/>
      <c r="AM57" s="68"/>
      <c r="AN57" s="61"/>
      <c r="AO57" s="62"/>
      <c r="AP57" s="61"/>
      <c r="AQ57" s="65"/>
      <c r="AR57" s="66"/>
      <c r="AS57" s="67"/>
      <c r="AT57" s="68"/>
      <c r="AU57" s="68"/>
      <c r="AV57" s="68"/>
      <c r="AW57" s="61"/>
      <c r="AX57" s="62"/>
      <c r="AY57" s="61"/>
      <c r="AZ57" s="65"/>
      <c r="BA57" s="66"/>
      <c r="BB57" s="67"/>
      <c r="BC57" s="68"/>
      <c r="BD57" s="68"/>
      <c r="BE57" s="68"/>
      <c r="BF57" s="61"/>
      <c r="BG57" s="62"/>
      <c r="BH57" s="61"/>
      <c r="BI57" s="65"/>
      <c r="BJ57" s="66"/>
      <c r="BK57" s="67"/>
      <c r="BL57" s="68"/>
      <c r="BM57" s="68"/>
      <c r="BN57" s="68"/>
      <c r="BO57" s="63"/>
      <c r="BP57" s="64"/>
      <c r="BQ57" s="61"/>
      <c r="BR57" s="65"/>
      <c r="BS57" s="66"/>
      <c r="BT57" s="67"/>
      <c r="BU57" s="68"/>
      <c r="BV57" s="68"/>
      <c r="BW57" s="68"/>
      <c r="BX57" s="63"/>
      <c r="BY57" s="64"/>
      <c r="BZ57" s="61"/>
      <c r="CA57" s="65"/>
      <c r="CB57" s="66"/>
      <c r="CC57" s="67"/>
      <c r="CD57" s="68"/>
      <c r="CE57" s="68"/>
      <c r="CF57" s="68"/>
      <c r="CG57" s="63"/>
      <c r="CH57" s="64"/>
      <c r="CI57" s="61"/>
      <c r="CJ57" s="65"/>
      <c r="CK57" s="66"/>
      <c r="CL57" s="67"/>
      <c r="CM57" s="68"/>
      <c r="CN57" s="68"/>
      <c r="CO57" s="68"/>
      <c r="CP57" s="69"/>
      <c r="CQ57" s="66"/>
      <c r="CR57" s="66"/>
      <c r="CS57" s="66"/>
      <c r="CT57" s="70"/>
    </row>
    <row r="58" spans="1:99">
      <c r="A58" s="19">
        <f>AC58</f>
        <v>2.3075767918089</v>
      </c>
      <c r="B58" s="39"/>
      <c r="C58" s="39"/>
      <c r="D58" s="39"/>
      <c r="E58" s="39"/>
      <c r="F58" s="39"/>
      <c r="G58" s="39"/>
      <c r="H58" s="40" t="s">
        <v>188</v>
      </c>
      <c r="I58" s="40"/>
      <c r="J58" s="40"/>
      <c r="K58" s="179">
        <f>SUM(K6:K57)</f>
        <v>4395000</v>
      </c>
      <c r="L58" s="41">
        <f>SUM(L6:L57)</f>
        <v>1719</v>
      </c>
      <c r="M58" s="41">
        <f>SUM(M6:M57)</f>
        <v>791</v>
      </c>
      <c r="N58" s="41">
        <f>SUM(N6:N57)</f>
        <v>1994</v>
      </c>
      <c r="O58" s="41">
        <f>SUM(O6:O57)</f>
        <v>357</v>
      </c>
      <c r="P58" s="41">
        <f>SUM(P6:P57)</f>
        <v>3</v>
      </c>
      <c r="Q58" s="41">
        <f>SUM(Q6:Q57)</f>
        <v>360</v>
      </c>
      <c r="R58" s="42">
        <f>IFERROR(Q58/N58,"-")</f>
        <v>0.18054162487462</v>
      </c>
      <c r="S58" s="76">
        <f>SUM(S6:S57)</f>
        <v>60</v>
      </c>
      <c r="T58" s="76">
        <f>SUM(T6:T57)</f>
        <v>107</v>
      </c>
      <c r="U58" s="42">
        <f>IFERROR(S58/Q58,"-")</f>
        <v>0.16666666666667</v>
      </c>
      <c r="V58" s="43">
        <f>IFERROR(K58/Q58,"-")</f>
        <v>12208.333333333</v>
      </c>
      <c r="W58" s="44">
        <f>SUM(W6:W57)</f>
        <v>98</v>
      </c>
      <c r="X58" s="42">
        <f>IFERROR(W58/Q58,"-")</f>
        <v>0.27222222222222</v>
      </c>
      <c r="Y58" s="179">
        <f>SUM(Y6:Y57)</f>
        <v>10141800</v>
      </c>
      <c r="Z58" s="179">
        <f>IFERROR(Y58/Q58,"-")</f>
        <v>28171.666666667</v>
      </c>
      <c r="AA58" s="179">
        <f>IFERROR(Y58/W58,"-")</f>
        <v>103487.75510204</v>
      </c>
      <c r="AB58" s="179">
        <f>Y58-K58</f>
        <v>5746800</v>
      </c>
      <c r="AC58" s="45">
        <f>Y58/K58</f>
        <v>2.3075767918089</v>
      </c>
      <c r="AD58" s="58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  <c r="AT58" s="60"/>
      <c r="AU58" s="60"/>
      <c r="AV58" s="60"/>
      <c r="AW58" s="60"/>
      <c r="AX58" s="60"/>
      <c r="AY58" s="60"/>
      <c r="AZ58" s="60"/>
      <c r="BA58" s="60"/>
      <c r="BB58" s="60"/>
      <c r="BC58" s="60"/>
      <c r="BD58" s="60"/>
      <c r="BE58" s="60"/>
      <c r="BF58" s="60"/>
      <c r="BG58" s="60"/>
      <c r="BH58" s="60"/>
      <c r="BI58" s="60"/>
      <c r="BJ58" s="60"/>
      <c r="BK58" s="60"/>
      <c r="BL58" s="60"/>
      <c r="BM58" s="60"/>
      <c r="BN58" s="60"/>
      <c r="BO58" s="60"/>
      <c r="BP58" s="60"/>
      <c r="BQ58" s="60"/>
      <c r="BR58" s="60"/>
      <c r="BS58" s="60"/>
      <c r="BT58" s="60"/>
      <c r="BU58" s="60"/>
      <c r="BV58" s="60"/>
      <c r="BW58" s="60"/>
      <c r="BX58" s="60"/>
      <c r="BY58" s="60"/>
      <c r="BZ58" s="60"/>
      <c r="CA58" s="60"/>
      <c r="CB58" s="60"/>
      <c r="CC58" s="60"/>
      <c r="CD58" s="60"/>
      <c r="CE58" s="60"/>
      <c r="CF58" s="60"/>
      <c r="CG58" s="60"/>
      <c r="CH58" s="60"/>
      <c r="CI58" s="60"/>
      <c r="CJ58" s="60"/>
      <c r="CK58" s="60"/>
      <c r="CL58" s="60"/>
      <c r="CM58" s="60"/>
      <c r="CN58" s="60"/>
      <c r="CO58" s="60"/>
      <c r="CP58" s="60"/>
      <c r="CQ58" s="60"/>
      <c r="CR58" s="60"/>
      <c r="CS58" s="60"/>
      <c r="CT5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  <mergeCell ref="A21:A24"/>
    <mergeCell ref="K21:K24"/>
    <mergeCell ref="V21:V24"/>
    <mergeCell ref="AB21:AB24"/>
    <mergeCell ref="AC21:AC24"/>
    <mergeCell ref="A25:A28"/>
    <mergeCell ref="K25:K28"/>
    <mergeCell ref="V25:V28"/>
    <mergeCell ref="AB25:AB28"/>
    <mergeCell ref="AC25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9"/>
    <mergeCell ref="K45:K49"/>
    <mergeCell ref="V45:V49"/>
    <mergeCell ref="AB45:AB49"/>
    <mergeCell ref="AC45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189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3.58</v>
      </c>
      <c r="B6" s="184" t="s">
        <v>190</v>
      </c>
      <c r="C6" s="184" t="s">
        <v>58</v>
      </c>
      <c r="D6" s="184" t="s">
        <v>191</v>
      </c>
      <c r="E6" s="184" t="s">
        <v>192</v>
      </c>
      <c r="F6" s="184" t="s">
        <v>193</v>
      </c>
      <c r="G6" s="184" t="s">
        <v>176</v>
      </c>
      <c r="H6" s="87" t="s">
        <v>194</v>
      </c>
      <c r="I6" s="87" t="s">
        <v>195</v>
      </c>
      <c r="J6" s="87" t="s">
        <v>196</v>
      </c>
      <c r="K6" s="176">
        <v>100000</v>
      </c>
      <c r="L6" s="79">
        <v>9</v>
      </c>
      <c r="M6" s="79">
        <v>0</v>
      </c>
      <c r="N6" s="79">
        <v>27</v>
      </c>
      <c r="O6" s="88">
        <v>5</v>
      </c>
      <c r="P6" s="89">
        <v>0</v>
      </c>
      <c r="Q6" s="90">
        <f>O6+P6</f>
        <v>5</v>
      </c>
      <c r="R6" s="80">
        <f>IFERROR(Q6/N6,"-")</f>
        <v>0.18518518518519</v>
      </c>
      <c r="S6" s="79">
        <v>1</v>
      </c>
      <c r="T6" s="79">
        <v>1</v>
      </c>
      <c r="U6" s="80">
        <f>IFERROR(T6/(Q6),"-")</f>
        <v>0.2</v>
      </c>
      <c r="V6" s="81">
        <f>IFERROR(K6/SUM(Q6:Q7),"-")</f>
        <v>9090.9090909091</v>
      </c>
      <c r="W6" s="82">
        <v>1</v>
      </c>
      <c r="X6" s="80">
        <f>IF(Q6=0,"-",W6/Q6)</f>
        <v>0.2</v>
      </c>
      <c r="Y6" s="181">
        <v>319000</v>
      </c>
      <c r="Z6" s="182">
        <f>IFERROR(Y6/Q6,"-")</f>
        <v>63800</v>
      </c>
      <c r="AA6" s="182">
        <f>IFERROR(Y6/W6,"-")</f>
        <v>319000</v>
      </c>
      <c r="AB6" s="176">
        <f>SUM(Y6:Y7)-SUM(K6:K7)</f>
        <v>258000</v>
      </c>
      <c r="AC6" s="83">
        <f>SUM(Y6:Y7)/SUM(K6:K7)</f>
        <v>3.58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5</v>
      </c>
      <c r="BG6" s="110">
        <f>IF(Q6=0,"",IF(BF6=0,"",(BF6/Q6)))</f>
        <v>1</v>
      </c>
      <c r="BH6" s="109">
        <v>1</v>
      </c>
      <c r="BI6" s="111">
        <f>IFERROR(BH6/BF6,"-")</f>
        <v>0.2</v>
      </c>
      <c r="BJ6" s="112">
        <v>319000</v>
      </c>
      <c r="BK6" s="113">
        <f>IFERROR(BJ6/BF6,"-")</f>
        <v>63800</v>
      </c>
      <c r="BL6" s="114"/>
      <c r="BM6" s="114"/>
      <c r="BN6" s="114">
        <v>1</v>
      </c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319000</v>
      </c>
      <c r="CR6" s="138">
        <v>319000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197</v>
      </c>
      <c r="C7" s="184" t="s">
        <v>58</v>
      </c>
      <c r="D7" s="184"/>
      <c r="E7" s="184"/>
      <c r="F7" s="184"/>
      <c r="G7" s="184" t="s">
        <v>74</v>
      </c>
      <c r="H7" s="87"/>
      <c r="I7" s="87"/>
      <c r="J7" s="87"/>
      <c r="K7" s="176"/>
      <c r="L7" s="79">
        <v>47</v>
      </c>
      <c r="M7" s="79">
        <v>23</v>
      </c>
      <c r="N7" s="79">
        <v>13</v>
      </c>
      <c r="O7" s="88">
        <v>6</v>
      </c>
      <c r="P7" s="89">
        <v>0</v>
      </c>
      <c r="Q7" s="90">
        <f>O7+P7</f>
        <v>6</v>
      </c>
      <c r="R7" s="80">
        <f>IFERROR(Q7/N7,"-")</f>
        <v>0.46153846153846</v>
      </c>
      <c r="S7" s="79">
        <v>1</v>
      </c>
      <c r="T7" s="79">
        <v>1</v>
      </c>
      <c r="U7" s="80">
        <f>IFERROR(T7/(Q7),"-")</f>
        <v>0.16666666666667</v>
      </c>
      <c r="V7" s="81"/>
      <c r="W7" s="82">
        <v>2</v>
      </c>
      <c r="X7" s="80">
        <f>IF(Q7=0,"-",W7/Q7)</f>
        <v>0.33333333333333</v>
      </c>
      <c r="Y7" s="181">
        <v>39000</v>
      </c>
      <c r="Z7" s="182">
        <f>IFERROR(Y7/Q7,"-")</f>
        <v>6500</v>
      </c>
      <c r="AA7" s="182">
        <f>IFERROR(Y7/W7,"-")</f>
        <v>19500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0.16666666666667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</v>
      </c>
      <c r="BG7" s="110">
        <f>IF(Q7=0,"",IF(BF7=0,"",(BF7/Q7)))</f>
        <v>0.16666666666667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3</v>
      </c>
      <c r="BP7" s="117">
        <f>IF(Q7=0,"",IF(BO7=0,"",(BO7/Q7)))</f>
        <v>0.5</v>
      </c>
      <c r="BQ7" s="118">
        <v>2</v>
      </c>
      <c r="BR7" s="119">
        <f>IFERROR(BQ7/BO7,"-")</f>
        <v>0.66666666666667</v>
      </c>
      <c r="BS7" s="120">
        <v>44000</v>
      </c>
      <c r="BT7" s="121">
        <f>IFERROR(BS7/BO7,"-")</f>
        <v>14666.666666667</v>
      </c>
      <c r="BU7" s="122"/>
      <c r="BV7" s="122">
        <v>1</v>
      </c>
      <c r="BW7" s="122">
        <v>1</v>
      </c>
      <c r="BX7" s="123">
        <v>1</v>
      </c>
      <c r="BY7" s="124">
        <f>IF(Q7=0,"",IF(BX7=0,"",(BX7/Q7)))</f>
        <v>0.16666666666667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2</v>
      </c>
      <c r="CQ7" s="138">
        <v>39000</v>
      </c>
      <c r="CR7" s="138">
        <v>34000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0.68</v>
      </c>
      <c r="B8" s="184" t="s">
        <v>198</v>
      </c>
      <c r="C8" s="184" t="s">
        <v>58</v>
      </c>
      <c r="D8" s="184" t="s">
        <v>199</v>
      </c>
      <c r="E8" s="184" t="s">
        <v>200</v>
      </c>
      <c r="F8" s="184" t="s">
        <v>201</v>
      </c>
      <c r="G8" s="184" t="s">
        <v>176</v>
      </c>
      <c r="H8" s="87" t="s">
        <v>202</v>
      </c>
      <c r="I8" s="87" t="s">
        <v>203</v>
      </c>
      <c r="J8" s="87" t="s">
        <v>204</v>
      </c>
      <c r="K8" s="176">
        <v>275000</v>
      </c>
      <c r="L8" s="79">
        <v>34</v>
      </c>
      <c r="M8" s="79">
        <v>0</v>
      </c>
      <c r="N8" s="79">
        <v>98</v>
      </c>
      <c r="O8" s="88">
        <v>18</v>
      </c>
      <c r="P8" s="89">
        <v>0</v>
      </c>
      <c r="Q8" s="90">
        <f>O8+P8</f>
        <v>18</v>
      </c>
      <c r="R8" s="80">
        <f>IFERROR(Q8/N8,"-")</f>
        <v>0.18367346938776</v>
      </c>
      <c r="S8" s="79">
        <v>2</v>
      </c>
      <c r="T8" s="79">
        <v>12</v>
      </c>
      <c r="U8" s="80">
        <f>IFERROR(T8/(Q8),"-")</f>
        <v>0.66666666666667</v>
      </c>
      <c r="V8" s="81">
        <f>IFERROR(K8/SUM(Q8:Q9),"-")</f>
        <v>7432.4324324324</v>
      </c>
      <c r="W8" s="82">
        <v>2</v>
      </c>
      <c r="X8" s="80">
        <f>IF(Q8=0,"-",W8/Q8)</f>
        <v>0.11111111111111</v>
      </c>
      <c r="Y8" s="181">
        <v>8000</v>
      </c>
      <c r="Z8" s="182">
        <f>IFERROR(Y8/Q8,"-")</f>
        <v>444.44444444444</v>
      </c>
      <c r="AA8" s="182">
        <f>IFERROR(Y8/W8,"-")</f>
        <v>4000</v>
      </c>
      <c r="AB8" s="176">
        <f>SUM(Y8:Y9)-SUM(K8:K9)</f>
        <v>-88000</v>
      </c>
      <c r="AC8" s="83">
        <f>SUM(Y8:Y9)/SUM(K8:K9)</f>
        <v>0.68</v>
      </c>
      <c r="AD8" s="77"/>
      <c r="AE8" s="91">
        <v>1</v>
      </c>
      <c r="AF8" s="92">
        <f>IF(Q8=0,"",IF(AE8=0,"",(AE8/Q8)))</f>
        <v>0.055555555555556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1</v>
      </c>
      <c r="AO8" s="98">
        <f>IF(Q8=0,"",IF(AN8=0,"",(AN8/Q8)))</f>
        <v>0.055555555555556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3</v>
      </c>
      <c r="AX8" s="104">
        <f>IF(Q8=0,"",IF(AW8=0,"",(AW8/Q8)))</f>
        <v>0.16666666666667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4</v>
      </c>
      <c r="BG8" s="110">
        <f>IF(Q8=0,"",IF(BF8=0,"",(BF8/Q8)))</f>
        <v>0.22222222222222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8</v>
      </c>
      <c r="BP8" s="117">
        <f>IF(Q8=0,"",IF(BO8=0,"",(BO8/Q8)))</f>
        <v>0.44444444444444</v>
      </c>
      <c r="BQ8" s="118">
        <v>1</v>
      </c>
      <c r="BR8" s="119">
        <f>IFERROR(BQ8/BO8,"-")</f>
        <v>0.125</v>
      </c>
      <c r="BS8" s="120">
        <v>3000</v>
      </c>
      <c r="BT8" s="121">
        <f>IFERROR(BS8/BO8,"-")</f>
        <v>375</v>
      </c>
      <c r="BU8" s="122">
        <v>1</v>
      </c>
      <c r="BV8" s="122"/>
      <c r="BW8" s="122"/>
      <c r="BX8" s="123">
        <v>1</v>
      </c>
      <c r="BY8" s="124">
        <f>IF(Q8=0,"",IF(BX8=0,"",(BX8/Q8)))</f>
        <v>0.055555555555556</v>
      </c>
      <c r="BZ8" s="125">
        <v>1</v>
      </c>
      <c r="CA8" s="126">
        <f>IFERROR(BZ8/BX8,"-")</f>
        <v>1</v>
      </c>
      <c r="CB8" s="127">
        <v>5000</v>
      </c>
      <c r="CC8" s="128">
        <f>IFERROR(CB8/BX8,"-")</f>
        <v>5000</v>
      </c>
      <c r="CD8" s="129">
        <v>1</v>
      </c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8000</v>
      </c>
      <c r="CR8" s="138">
        <v>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205</v>
      </c>
      <c r="C9" s="184" t="s">
        <v>58</v>
      </c>
      <c r="D9" s="184"/>
      <c r="E9" s="184"/>
      <c r="F9" s="184"/>
      <c r="G9" s="184" t="s">
        <v>74</v>
      </c>
      <c r="H9" s="87"/>
      <c r="I9" s="87"/>
      <c r="J9" s="87"/>
      <c r="K9" s="176"/>
      <c r="L9" s="79">
        <v>129</v>
      </c>
      <c r="M9" s="79">
        <v>96</v>
      </c>
      <c r="N9" s="79">
        <v>43</v>
      </c>
      <c r="O9" s="88">
        <v>19</v>
      </c>
      <c r="P9" s="89">
        <v>0</v>
      </c>
      <c r="Q9" s="90">
        <f>O9+P9</f>
        <v>19</v>
      </c>
      <c r="R9" s="80">
        <f>IFERROR(Q9/N9,"-")</f>
        <v>0.44186046511628</v>
      </c>
      <c r="S9" s="79">
        <v>3</v>
      </c>
      <c r="T9" s="79">
        <v>4</v>
      </c>
      <c r="U9" s="80">
        <f>IFERROR(T9/(Q9),"-")</f>
        <v>0.21052631578947</v>
      </c>
      <c r="V9" s="81"/>
      <c r="W9" s="82">
        <v>4</v>
      </c>
      <c r="X9" s="80">
        <f>IF(Q9=0,"-",W9/Q9)</f>
        <v>0.21052631578947</v>
      </c>
      <c r="Y9" s="181">
        <v>179000</v>
      </c>
      <c r="Z9" s="182">
        <f>IFERROR(Y9/Q9,"-")</f>
        <v>9421.0526315789</v>
      </c>
      <c r="AA9" s="182">
        <f>IFERROR(Y9/W9,"-")</f>
        <v>44750</v>
      </c>
      <c r="AB9" s="176"/>
      <c r="AC9" s="83"/>
      <c r="AD9" s="77"/>
      <c r="AE9" s="91">
        <v>1</v>
      </c>
      <c r="AF9" s="92">
        <f>IF(Q9=0,"",IF(AE9=0,"",(AE9/Q9)))</f>
        <v>0.052631578947368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4</v>
      </c>
      <c r="AO9" s="98">
        <f>IF(Q9=0,"",IF(AN9=0,"",(AN9/Q9)))</f>
        <v>0.21052631578947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1</v>
      </c>
      <c r="AX9" s="104">
        <f>IF(Q9=0,"",IF(AW9=0,"",(AW9/Q9)))</f>
        <v>0.052631578947368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6</v>
      </c>
      <c r="BG9" s="110">
        <f>IF(Q9=0,"",IF(BF9=0,"",(BF9/Q9)))</f>
        <v>0.31578947368421</v>
      </c>
      <c r="BH9" s="109">
        <v>1</v>
      </c>
      <c r="BI9" s="111">
        <f>IFERROR(BH9/BF9,"-")</f>
        <v>0.16666666666667</v>
      </c>
      <c r="BJ9" s="112">
        <v>87000</v>
      </c>
      <c r="BK9" s="113">
        <f>IFERROR(BJ9/BF9,"-")</f>
        <v>14500</v>
      </c>
      <c r="BL9" s="114"/>
      <c r="BM9" s="114"/>
      <c r="BN9" s="114">
        <v>1</v>
      </c>
      <c r="BO9" s="116">
        <v>6</v>
      </c>
      <c r="BP9" s="117">
        <f>IF(Q9=0,"",IF(BO9=0,"",(BO9/Q9)))</f>
        <v>0.31578947368421</v>
      </c>
      <c r="BQ9" s="118">
        <v>2</v>
      </c>
      <c r="BR9" s="119">
        <f>IFERROR(BQ9/BO9,"-")</f>
        <v>0.33333333333333</v>
      </c>
      <c r="BS9" s="120">
        <v>16000</v>
      </c>
      <c r="BT9" s="121">
        <f>IFERROR(BS9/BO9,"-")</f>
        <v>2666.6666666667</v>
      </c>
      <c r="BU9" s="122"/>
      <c r="BV9" s="122">
        <v>2</v>
      </c>
      <c r="BW9" s="122"/>
      <c r="BX9" s="123">
        <v>1</v>
      </c>
      <c r="BY9" s="124">
        <f>IF(Q9=0,"",IF(BX9=0,"",(BX9/Q9)))</f>
        <v>0.052631578947368</v>
      </c>
      <c r="BZ9" s="125">
        <v>1</v>
      </c>
      <c r="CA9" s="126">
        <f>IFERROR(BZ9/BX9,"-")</f>
        <v>1</v>
      </c>
      <c r="CB9" s="127">
        <v>86000</v>
      </c>
      <c r="CC9" s="128">
        <f>IFERROR(CB9/BX9,"-")</f>
        <v>86000</v>
      </c>
      <c r="CD9" s="129"/>
      <c r="CE9" s="129"/>
      <c r="CF9" s="129">
        <v>1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4</v>
      </c>
      <c r="CQ9" s="138">
        <v>179000</v>
      </c>
      <c r="CR9" s="138">
        <v>87000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1.5135135135135</v>
      </c>
      <c r="B10" s="184" t="s">
        <v>206</v>
      </c>
      <c r="C10" s="184" t="s">
        <v>58</v>
      </c>
      <c r="D10" s="184" t="s">
        <v>207</v>
      </c>
      <c r="E10" s="184" t="s">
        <v>200</v>
      </c>
      <c r="F10" s="184" t="s">
        <v>201</v>
      </c>
      <c r="G10" s="184" t="s">
        <v>176</v>
      </c>
      <c r="H10" s="87" t="s">
        <v>208</v>
      </c>
      <c r="I10" s="87" t="s">
        <v>209</v>
      </c>
      <c r="J10" s="87" t="s">
        <v>210</v>
      </c>
      <c r="K10" s="176">
        <v>370000</v>
      </c>
      <c r="L10" s="79">
        <v>46</v>
      </c>
      <c r="M10" s="79">
        <v>0</v>
      </c>
      <c r="N10" s="79">
        <v>126</v>
      </c>
      <c r="O10" s="88">
        <v>17</v>
      </c>
      <c r="P10" s="89">
        <v>0</v>
      </c>
      <c r="Q10" s="90">
        <f>O10+P10</f>
        <v>17</v>
      </c>
      <c r="R10" s="80">
        <f>IFERROR(Q10/N10,"-")</f>
        <v>0.13492063492063</v>
      </c>
      <c r="S10" s="79">
        <v>1</v>
      </c>
      <c r="T10" s="79">
        <v>7</v>
      </c>
      <c r="U10" s="80">
        <f>IFERROR(T10/(Q10),"-")</f>
        <v>0.41176470588235</v>
      </c>
      <c r="V10" s="81">
        <f>IFERROR(K10/SUM(Q10:Q11),"-")</f>
        <v>10571.428571429</v>
      </c>
      <c r="W10" s="82">
        <v>2</v>
      </c>
      <c r="X10" s="80">
        <f>IF(Q10=0,"-",W10/Q10)</f>
        <v>0.11764705882353</v>
      </c>
      <c r="Y10" s="181">
        <v>16000</v>
      </c>
      <c r="Z10" s="182">
        <f>IFERROR(Y10/Q10,"-")</f>
        <v>941.17647058824</v>
      </c>
      <c r="AA10" s="182">
        <f>IFERROR(Y10/W10,"-")</f>
        <v>8000</v>
      </c>
      <c r="AB10" s="176">
        <f>SUM(Y10:Y11)-SUM(K10:K11)</f>
        <v>190000</v>
      </c>
      <c r="AC10" s="83">
        <f>SUM(Y10:Y11)/SUM(K10:K11)</f>
        <v>1.5135135135135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5</v>
      </c>
      <c r="AO10" s="98">
        <f>IF(Q10=0,"",IF(AN10=0,"",(AN10/Q10)))</f>
        <v>0.29411764705882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2</v>
      </c>
      <c r="AX10" s="104">
        <f>IF(Q10=0,"",IF(AW10=0,"",(AW10/Q10)))</f>
        <v>0.11764705882353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1</v>
      </c>
      <c r="BG10" s="110">
        <f>IF(Q10=0,"",IF(BF10=0,"",(BF10/Q10)))</f>
        <v>0.058823529411765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5</v>
      </c>
      <c r="BP10" s="117">
        <f>IF(Q10=0,"",IF(BO10=0,"",(BO10/Q10)))</f>
        <v>0.29411764705882</v>
      </c>
      <c r="BQ10" s="118">
        <v>1</v>
      </c>
      <c r="BR10" s="119">
        <f>IFERROR(BQ10/BO10,"-")</f>
        <v>0.2</v>
      </c>
      <c r="BS10" s="120">
        <v>3000</v>
      </c>
      <c r="BT10" s="121">
        <f>IFERROR(BS10/BO10,"-")</f>
        <v>600</v>
      </c>
      <c r="BU10" s="122">
        <v>1</v>
      </c>
      <c r="BV10" s="122"/>
      <c r="BW10" s="122"/>
      <c r="BX10" s="123">
        <v>4</v>
      </c>
      <c r="BY10" s="124">
        <f>IF(Q10=0,"",IF(BX10=0,"",(BX10/Q10)))</f>
        <v>0.23529411764706</v>
      </c>
      <c r="BZ10" s="125">
        <v>1</v>
      </c>
      <c r="CA10" s="126">
        <f>IFERROR(BZ10/BX10,"-")</f>
        <v>0.25</v>
      </c>
      <c r="CB10" s="127">
        <v>13000</v>
      </c>
      <c r="CC10" s="128">
        <f>IFERROR(CB10/BX10,"-")</f>
        <v>3250</v>
      </c>
      <c r="CD10" s="129"/>
      <c r="CE10" s="129"/>
      <c r="CF10" s="129">
        <v>1</v>
      </c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2</v>
      </c>
      <c r="CQ10" s="138">
        <v>16000</v>
      </c>
      <c r="CR10" s="138">
        <v>13000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211</v>
      </c>
      <c r="C11" s="184" t="s">
        <v>58</v>
      </c>
      <c r="D11" s="184"/>
      <c r="E11" s="184"/>
      <c r="F11" s="184"/>
      <c r="G11" s="184" t="s">
        <v>74</v>
      </c>
      <c r="H11" s="87"/>
      <c r="I11" s="87"/>
      <c r="J11" s="87"/>
      <c r="K11" s="176"/>
      <c r="L11" s="79">
        <v>150</v>
      </c>
      <c r="M11" s="79">
        <v>70</v>
      </c>
      <c r="N11" s="79">
        <v>46</v>
      </c>
      <c r="O11" s="88">
        <v>18</v>
      </c>
      <c r="P11" s="89">
        <v>0</v>
      </c>
      <c r="Q11" s="90">
        <f>O11+P11</f>
        <v>18</v>
      </c>
      <c r="R11" s="80">
        <f>IFERROR(Q11/N11,"-")</f>
        <v>0.39130434782609</v>
      </c>
      <c r="S11" s="79">
        <v>7</v>
      </c>
      <c r="T11" s="79">
        <v>4</v>
      </c>
      <c r="U11" s="80">
        <f>IFERROR(T11/(Q11),"-")</f>
        <v>0.22222222222222</v>
      </c>
      <c r="V11" s="81"/>
      <c r="W11" s="82">
        <v>8</v>
      </c>
      <c r="X11" s="80">
        <f>IF(Q11=0,"-",W11/Q11)</f>
        <v>0.44444444444444</v>
      </c>
      <c r="Y11" s="181">
        <v>544000</v>
      </c>
      <c r="Z11" s="182">
        <f>IFERROR(Y11/Q11,"-")</f>
        <v>30222.222222222</v>
      </c>
      <c r="AA11" s="182">
        <f>IFERROR(Y11/W11,"-")</f>
        <v>68000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0.055555555555556</v>
      </c>
      <c r="AP11" s="97">
        <v>1</v>
      </c>
      <c r="AQ11" s="99">
        <f>IFERROR(AP11/AN11,"-")</f>
        <v>1</v>
      </c>
      <c r="AR11" s="100">
        <v>8000</v>
      </c>
      <c r="AS11" s="101">
        <f>IFERROR(AR11/AN11,"-")</f>
        <v>8000</v>
      </c>
      <c r="AT11" s="102"/>
      <c r="AU11" s="102">
        <v>1</v>
      </c>
      <c r="AV11" s="102"/>
      <c r="AW11" s="103">
        <v>1</v>
      </c>
      <c r="AX11" s="104">
        <f>IF(Q11=0,"",IF(AW11=0,"",(AW11/Q11)))</f>
        <v>0.055555555555556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4</v>
      </c>
      <c r="BG11" s="110">
        <f>IF(Q11=0,"",IF(BF11=0,"",(BF11/Q11)))</f>
        <v>0.22222222222222</v>
      </c>
      <c r="BH11" s="109">
        <v>1</v>
      </c>
      <c r="BI11" s="111">
        <f>IFERROR(BH11/BF11,"-")</f>
        <v>0.25</v>
      </c>
      <c r="BJ11" s="112">
        <v>20000</v>
      </c>
      <c r="BK11" s="113">
        <f>IFERROR(BJ11/BF11,"-")</f>
        <v>5000</v>
      </c>
      <c r="BL11" s="114"/>
      <c r="BM11" s="114"/>
      <c r="BN11" s="114">
        <v>1</v>
      </c>
      <c r="BO11" s="116">
        <v>5</v>
      </c>
      <c r="BP11" s="117">
        <f>IF(Q11=0,"",IF(BO11=0,"",(BO11/Q11)))</f>
        <v>0.27777777777778</v>
      </c>
      <c r="BQ11" s="118">
        <v>3</v>
      </c>
      <c r="BR11" s="119">
        <f>IFERROR(BQ11/BO11,"-")</f>
        <v>0.6</v>
      </c>
      <c r="BS11" s="120">
        <v>331000</v>
      </c>
      <c r="BT11" s="121">
        <f>IFERROR(BS11/BO11,"-")</f>
        <v>66200</v>
      </c>
      <c r="BU11" s="122"/>
      <c r="BV11" s="122">
        <v>2</v>
      </c>
      <c r="BW11" s="122">
        <v>1</v>
      </c>
      <c r="BX11" s="123">
        <v>6</v>
      </c>
      <c r="BY11" s="124">
        <f>IF(Q11=0,"",IF(BX11=0,"",(BX11/Q11)))</f>
        <v>0.33333333333333</v>
      </c>
      <c r="BZ11" s="125">
        <v>3</v>
      </c>
      <c r="CA11" s="126">
        <f>IFERROR(BZ11/BX11,"-")</f>
        <v>0.5</v>
      </c>
      <c r="CB11" s="127">
        <v>185000</v>
      </c>
      <c r="CC11" s="128">
        <f>IFERROR(CB11/BX11,"-")</f>
        <v>30833.333333333</v>
      </c>
      <c r="CD11" s="129"/>
      <c r="CE11" s="129">
        <v>1</v>
      </c>
      <c r="CF11" s="129">
        <v>2</v>
      </c>
      <c r="CG11" s="130">
        <v>1</v>
      </c>
      <c r="CH11" s="131">
        <f>IF(Q11=0,"",IF(CG11=0,"",(CG11/Q11)))</f>
        <v>0.055555555555556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8</v>
      </c>
      <c r="CQ11" s="138">
        <v>544000</v>
      </c>
      <c r="CR11" s="138">
        <v>308000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0.066666666666667</v>
      </c>
      <c r="B12" s="184" t="s">
        <v>212</v>
      </c>
      <c r="C12" s="184" t="s">
        <v>213</v>
      </c>
      <c r="D12" s="184" t="s">
        <v>214</v>
      </c>
      <c r="E12" s="184" t="s">
        <v>215</v>
      </c>
      <c r="F12" s="184"/>
      <c r="G12" s="184" t="s">
        <v>216</v>
      </c>
      <c r="H12" s="87" t="s">
        <v>217</v>
      </c>
      <c r="I12" s="87" t="s">
        <v>195</v>
      </c>
      <c r="J12" s="87" t="s">
        <v>218</v>
      </c>
      <c r="K12" s="176">
        <v>45000</v>
      </c>
      <c r="L12" s="79">
        <v>3</v>
      </c>
      <c r="M12" s="79">
        <v>0</v>
      </c>
      <c r="N12" s="79">
        <v>18</v>
      </c>
      <c r="O12" s="88">
        <v>2</v>
      </c>
      <c r="P12" s="89">
        <v>0</v>
      </c>
      <c r="Q12" s="90">
        <f>O12+P12</f>
        <v>2</v>
      </c>
      <c r="R12" s="80">
        <f>IFERROR(Q12/N12,"-")</f>
        <v>0.11111111111111</v>
      </c>
      <c r="S12" s="79">
        <v>1</v>
      </c>
      <c r="T12" s="79">
        <v>0</v>
      </c>
      <c r="U12" s="80">
        <f>IFERROR(T12/(Q12),"-")</f>
        <v>0</v>
      </c>
      <c r="V12" s="81">
        <f>IFERROR(K12/SUM(Q12:Q13),"-")</f>
        <v>9000</v>
      </c>
      <c r="W12" s="82">
        <v>1</v>
      </c>
      <c r="X12" s="80">
        <f>IF(Q12=0,"-",W12/Q12)</f>
        <v>0.5</v>
      </c>
      <c r="Y12" s="181">
        <v>3000</v>
      </c>
      <c r="Z12" s="182">
        <f>IFERROR(Y12/Q12,"-")</f>
        <v>1500</v>
      </c>
      <c r="AA12" s="182">
        <f>IFERROR(Y12/W12,"-")</f>
        <v>3000</v>
      </c>
      <c r="AB12" s="176">
        <f>SUM(Y12:Y13)-SUM(K12:K13)</f>
        <v>-42000</v>
      </c>
      <c r="AC12" s="83">
        <f>SUM(Y12:Y13)/SUM(K12:K13)</f>
        <v>0.066666666666667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1</v>
      </c>
      <c r="BP12" s="117">
        <f>IF(Q12=0,"",IF(BO12=0,"",(BO12/Q12)))</f>
        <v>0.5</v>
      </c>
      <c r="BQ12" s="118">
        <v>1</v>
      </c>
      <c r="BR12" s="119">
        <f>IFERROR(BQ12/BO12,"-")</f>
        <v>1</v>
      </c>
      <c r="BS12" s="120">
        <v>3000</v>
      </c>
      <c r="BT12" s="121">
        <f>IFERROR(BS12/BO12,"-")</f>
        <v>3000</v>
      </c>
      <c r="BU12" s="122">
        <v>1</v>
      </c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3000</v>
      </c>
      <c r="CR12" s="138">
        <v>3000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219</v>
      </c>
      <c r="C13" s="184" t="s">
        <v>213</v>
      </c>
      <c r="D13" s="184"/>
      <c r="E13" s="184"/>
      <c r="F13" s="184"/>
      <c r="G13" s="184" t="s">
        <v>74</v>
      </c>
      <c r="H13" s="87"/>
      <c r="I13" s="87"/>
      <c r="J13" s="87"/>
      <c r="K13" s="176"/>
      <c r="L13" s="79">
        <v>23</v>
      </c>
      <c r="M13" s="79">
        <v>18</v>
      </c>
      <c r="N13" s="79">
        <v>0</v>
      </c>
      <c r="O13" s="88">
        <v>3</v>
      </c>
      <c r="P13" s="89">
        <v>0</v>
      </c>
      <c r="Q13" s="90">
        <f>O13+P13</f>
        <v>3</v>
      </c>
      <c r="R13" s="80" t="str">
        <f>IFERROR(Q13/N13,"-")</f>
        <v>-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1</v>
      </c>
      <c r="AO13" s="98">
        <f>IF(Q13=0,"",IF(AN13=0,"",(AN13/Q13)))</f>
        <v>0.33333333333333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2</v>
      </c>
      <c r="BG13" s="110">
        <f>IF(Q13=0,"",IF(BF13=0,"",(BF13/Q13)))</f>
        <v>0.66666666666667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1.65</v>
      </c>
      <c r="B14" s="184" t="s">
        <v>220</v>
      </c>
      <c r="C14" s="184" t="s">
        <v>213</v>
      </c>
      <c r="D14" s="184" t="s">
        <v>214</v>
      </c>
      <c r="E14" s="184" t="s">
        <v>221</v>
      </c>
      <c r="F14" s="184"/>
      <c r="G14" s="184" t="s">
        <v>216</v>
      </c>
      <c r="H14" s="87" t="s">
        <v>222</v>
      </c>
      <c r="I14" s="87" t="s">
        <v>195</v>
      </c>
      <c r="J14" s="87" t="s">
        <v>218</v>
      </c>
      <c r="K14" s="176">
        <v>40000</v>
      </c>
      <c r="L14" s="79">
        <v>17</v>
      </c>
      <c r="M14" s="79">
        <v>0</v>
      </c>
      <c r="N14" s="79">
        <v>44</v>
      </c>
      <c r="O14" s="88">
        <v>8</v>
      </c>
      <c r="P14" s="89">
        <v>0</v>
      </c>
      <c r="Q14" s="90">
        <f>O14+P14</f>
        <v>8</v>
      </c>
      <c r="R14" s="80">
        <f>IFERROR(Q14/N14,"-")</f>
        <v>0.18181818181818</v>
      </c>
      <c r="S14" s="79">
        <v>2</v>
      </c>
      <c r="T14" s="79">
        <v>0</v>
      </c>
      <c r="U14" s="80">
        <f>IFERROR(T14/(Q14),"-")</f>
        <v>0</v>
      </c>
      <c r="V14" s="81">
        <f>IFERROR(K14/SUM(Q14:Q15),"-")</f>
        <v>2222.2222222222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26000</v>
      </c>
      <c r="AC14" s="83">
        <f>SUM(Y14:Y15)/SUM(K14:K15)</f>
        <v>1.65</v>
      </c>
      <c r="AD14" s="77"/>
      <c r="AE14" s="91">
        <v>1</v>
      </c>
      <c r="AF14" s="92">
        <f>IF(Q14=0,"",IF(AE14=0,"",(AE14/Q14)))</f>
        <v>0.125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0.125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5</v>
      </c>
      <c r="BP14" s="117">
        <f>IF(Q14=0,"",IF(BO14=0,"",(BO14/Q14)))</f>
        <v>0.625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0.125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223</v>
      </c>
      <c r="C15" s="184" t="s">
        <v>213</v>
      </c>
      <c r="D15" s="184"/>
      <c r="E15" s="184"/>
      <c r="F15" s="184"/>
      <c r="G15" s="184" t="s">
        <v>74</v>
      </c>
      <c r="H15" s="87"/>
      <c r="I15" s="87"/>
      <c r="J15" s="87"/>
      <c r="K15" s="176"/>
      <c r="L15" s="79">
        <v>27</v>
      </c>
      <c r="M15" s="79">
        <v>24</v>
      </c>
      <c r="N15" s="79">
        <v>3</v>
      </c>
      <c r="O15" s="88">
        <v>10</v>
      </c>
      <c r="P15" s="89">
        <v>0</v>
      </c>
      <c r="Q15" s="90">
        <f>O15+P15</f>
        <v>10</v>
      </c>
      <c r="R15" s="80">
        <f>IFERROR(Q15/N15,"-")</f>
        <v>3.3333333333333</v>
      </c>
      <c r="S15" s="79">
        <v>0</v>
      </c>
      <c r="T15" s="79">
        <v>3</v>
      </c>
      <c r="U15" s="80">
        <f>IFERROR(T15/(Q15),"-")</f>
        <v>0.3</v>
      </c>
      <c r="V15" s="81"/>
      <c r="W15" s="82">
        <v>2</v>
      </c>
      <c r="X15" s="80">
        <f>IF(Q15=0,"-",W15/Q15)</f>
        <v>0.2</v>
      </c>
      <c r="Y15" s="181">
        <v>66000</v>
      </c>
      <c r="Z15" s="182">
        <f>IFERROR(Y15/Q15,"-")</f>
        <v>6600</v>
      </c>
      <c r="AA15" s="182">
        <f>IFERROR(Y15/W15,"-")</f>
        <v>33000</v>
      </c>
      <c r="AB15" s="176"/>
      <c r="AC15" s="83"/>
      <c r="AD15" s="77"/>
      <c r="AE15" s="91">
        <v>1</v>
      </c>
      <c r="AF15" s="92">
        <f>IF(Q15=0,"",IF(AE15=0,"",(AE15/Q15)))</f>
        <v>0.1</v>
      </c>
      <c r="AG15" s="91"/>
      <c r="AH15" s="93">
        <f>IFERROR(AG15/AE15,"-")</f>
        <v>0</v>
      </c>
      <c r="AI15" s="94"/>
      <c r="AJ15" s="95">
        <f>IFERROR(AI15/AE15,"-")</f>
        <v>0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4</v>
      </c>
      <c r="BG15" s="110">
        <f>IF(Q15=0,"",IF(BF15=0,"",(BF15/Q15)))</f>
        <v>0.4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3</v>
      </c>
      <c r="BP15" s="117">
        <f>IF(Q15=0,"",IF(BO15=0,"",(BO15/Q15)))</f>
        <v>0.3</v>
      </c>
      <c r="BQ15" s="118">
        <v>1</v>
      </c>
      <c r="BR15" s="119">
        <f>IFERROR(BQ15/BO15,"-")</f>
        <v>0.33333333333333</v>
      </c>
      <c r="BS15" s="120">
        <v>61000</v>
      </c>
      <c r="BT15" s="121">
        <f>IFERROR(BS15/BO15,"-")</f>
        <v>20333.333333333</v>
      </c>
      <c r="BU15" s="122"/>
      <c r="BV15" s="122"/>
      <c r="BW15" s="122">
        <v>1</v>
      </c>
      <c r="BX15" s="123">
        <v>2</v>
      </c>
      <c r="BY15" s="124">
        <f>IF(Q15=0,"",IF(BX15=0,"",(BX15/Q15)))</f>
        <v>0.2</v>
      </c>
      <c r="BZ15" s="125">
        <v>1</v>
      </c>
      <c r="CA15" s="126">
        <f>IFERROR(BZ15/BX15,"-")</f>
        <v>0.5</v>
      </c>
      <c r="CB15" s="127">
        <v>5000</v>
      </c>
      <c r="CC15" s="128">
        <f>IFERROR(CB15/BX15,"-")</f>
        <v>2500</v>
      </c>
      <c r="CD15" s="129">
        <v>1</v>
      </c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2</v>
      </c>
      <c r="CQ15" s="138">
        <v>66000</v>
      </c>
      <c r="CR15" s="138">
        <v>61000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30"/>
      <c r="B16" s="84"/>
      <c r="C16" s="84"/>
      <c r="D16" s="85"/>
      <c r="E16" s="85"/>
      <c r="F16" s="85"/>
      <c r="G16" s="86"/>
      <c r="H16" s="87"/>
      <c r="I16" s="87"/>
      <c r="J16" s="87"/>
      <c r="K16" s="177"/>
      <c r="L16" s="34"/>
      <c r="M16" s="34"/>
      <c r="N16" s="31"/>
      <c r="O16" s="23"/>
      <c r="P16" s="23"/>
      <c r="Q16" s="23"/>
      <c r="R16" s="32"/>
      <c r="S16" s="32"/>
      <c r="T16" s="23"/>
      <c r="U16" s="32"/>
      <c r="V16" s="25"/>
      <c r="W16" s="25"/>
      <c r="X16" s="25"/>
      <c r="Y16" s="183"/>
      <c r="Z16" s="183"/>
      <c r="AA16" s="183"/>
      <c r="AB16" s="183"/>
      <c r="AC16" s="33"/>
      <c r="AD16" s="57"/>
      <c r="AE16" s="61"/>
      <c r="AF16" s="62"/>
      <c r="AG16" s="61"/>
      <c r="AH16" s="65"/>
      <c r="AI16" s="66"/>
      <c r="AJ16" s="67"/>
      <c r="AK16" s="68"/>
      <c r="AL16" s="68"/>
      <c r="AM16" s="68"/>
      <c r="AN16" s="61"/>
      <c r="AO16" s="62"/>
      <c r="AP16" s="61"/>
      <c r="AQ16" s="65"/>
      <c r="AR16" s="66"/>
      <c r="AS16" s="67"/>
      <c r="AT16" s="68"/>
      <c r="AU16" s="68"/>
      <c r="AV16" s="68"/>
      <c r="AW16" s="61"/>
      <c r="AX16" s="62"/>
      <c r="AY16" s="61"/>
      <c r="AZ16" s="65"/>
      <c r="BA16" s="66"/>
      <c r="BB16" s="67"/>
      <c r="BC16" s="68"/>
      <c r="BD16" s="68"/>
      <c r="BE16" s="68"/>
      <c r="BF16" s="61"/>
      <c r="BG16" s="62"/>
      <c r="BH16" s="61"/>
      <c r="BI16" s="65"/>
      <c r="BJ16" s="66"/>
      <c r="BK16" s="67"/>
      <c r="BL16" s="68"/>
      <c r="BM16" s="68"/>
      <c r="BN16" s="68"/>
      <c r="BO16" s="63"/>
      <c r="BP16" s="64"/>
      <c r="BQ16" s="61"/>
      <c r="BR16" s="65"/>
      <c r="BS16" s="66"/>
      <c r="BT16" s="67"/>
      <c r="BU16" s="68"/>
      <c r="BV16" s="68"/>
      <c r="BW16" s="68"/>
      <c r="BX16" s="63"/>
      <c r="BY16" s="64"/>
      <c r="BZ16" s="61"/>
      <c r="CA16" s="65"/>
      <c r="CB16" s="66"/>
      <c r="CC16" s="67"/>
      <c r="CD16" s="68"/>
      <c r="CE16" s="68"/>
      <c r="CF16" s="68"/>
      <c r="CG16" s="63"/>
      <c r="CH16" s="64"/>
      <c r="CI16" s="61"/>
      <c r="CJ16" s="65"/>
      <c r="CK16" s="66"/>
      <c r="CL16" s="67"/>
      <c r="CM16" s="68"/>
      <c r="CN16" s="68"/>
      <c r="CO16" s="68"/>
      <c r="CP16" s="69"/>
      <c r="CQ16" s="66"/>
      <c r="CR16" s="66"/>
      <c r="CS16" s="66"/>
      <c r="CT16" s="70"/>
    </row>
    <row r="17" spans="1:99">
      <c r="A17" s="30"/>
      <c r="B17" s="37"/>
      <c r="C17" s="37"/>
      <c r="D17" s="21"/>
      <c r="E17" s="21"/>
      <c r="F17" s="21"/>
      <c r="G17" s="22"/>
      <c r="H17" s="36"/>
      <c r="I17" s="36"/>
      <c r="J17" s="73"/>
      <c r="K17" s="178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3"/>
      <c r="Z17" s="183"/>
      <c r="AA17" s="183"/>
      <c r="AB17" s="183"/>
      <c r="AC17" s="33"/>
      <c r="AD17" s="59"/>
      <c r="AE17" s="61"/>
      <c r="AF17" s="62"/>
      <c r="AG17" s="61"/>
      <c r="AH17" s="65"/>
      <c r="AI17" s="66"/>
      <c r="AJ17" s="67"/>
      <c r="AK17" s="68"/>
      <c r="AL17" s="68"/>
      <c r="AM17" s="68"/>
      <c r="AN17" s="61"/>
      <c r="AO17" s="62"/>
      <c r="AP17" s="61"/>
      <c r="AQ17" s="65"/>
      <c r="AR17" s="66"/>
      <c r="AS17" s="67"/>
      <c r="AT17" s="68"/>
      <c r="AU17" s="68"/>
      <c r="AV17" s="68"/>
      <c r="AW17" s="61"/>
      <c r="AX17" s="62"/>
      <c r="AY17" s="61"/>
      <c r="AZ17" s="65"/>
      <c r="BA17" s="66"/>
      <c r="BB17" s="67"/>
      <c r="BC17" s="68"/>
      <c r="BD17" s="68"/>
      <c r="BE17" s="68"/>
      <c r="BF17" s="61"/>
      <c r="BG17" s="62"/>
      <c r="BH17" s="61"/>
      <c r="BI17" s="65"/>
      <c r="BJ17" s="66"/>
      <c r="BK17" s="67"/>
      <c r="BL17" s="68"/>
      <c r="BM17" s="68"/>
      <c r="BN17" s="68"/>
      <c r="BO17" s="63"/>
      <c r="BP17" s="64"/>
      <c r="BQ17" s="61"/>
      <c r="BR17" s="65"/>
      <c r="BS17" s="66"/>
      <c r="BT17" s="67"/>
      <c r="BU17" s="68"/>
      <c r="BV17" s="68"/>
      <c r="BW17" s="68"/>
      <c r="BX17" s="63"/>
      <c r="BY17" s="64"/>
      <c r="BZ17" s="61"/>
      <c r="CA17" s="65"/>
      <c r="CB17" s="66"/>
      <c r="CC17" s="67"/>
      <c r="CD17" s="68"/>
      <c r="CE17" s="68"/>
      <c r="CF17" s="68"/>
      <c r="CG17" s="63"/>
      <c r="CH17" s="64"/>
      <c r="CI17" s="61"/>
      <c r="CJ17" s="65"/>
      <c r="CK17" s="66"/>
      <c r="CL17" s="67"/>
      <c r="CM17" s="68"/>
      <c r="CN17" s="68"/>
      <c r="CO17" s="68"/>
      <c r="CP17" s="69"/>
      <c r="CQ17" s="66"/>
      <c r="CR17" s="66"/>
      <c r="CS17" s="66"/>
      <c r="CT17" s="70"/>
    </row>
    <row r="18" spans="1:99">
      <c r="A18" s="19">
        <f>AC18</f>
        <v>1.4144578313253</v>
      </c>
      <c r="B18" s="39"/>
      <c r="C18" s="39"/>
      <c r="D18" s="39"/>
      <c r="E18" s="39"/>
      <c r="F18" s="39"/>
      <c r="G18" s="39"/>
      <c r="H18" s="40" t="s">
        <v>224</v>
      </c>
      <c r="I18" s="40"/>
      <c r="J18" s="40"/>
      <c r="K18" s="179">
        <f>SUM(K6:K17)</f>
        <v>830000</v>
      </c>
      <c r="L18" s="41">
        <f>SUM(L6:L17)</f>
        <v>485</v>
      </c>
      <c r="M18" s="41">
        <f>SUM(M6:M17)</f>
        <v>231</v>
      </c>
      <c r="N18" s="41">
        <f>SUM(N6:N17)</f>
        <v>418</v>
      </c>
      <c r="O18" s="41">
        <f>SUM(O6:O17)</f>
        <v>106</v>
      </c>
      <c r="P18" s="41">
        <f>SUM(P6:P17)</f>
        <v>0</v>
      </c>
      <c r="Q18" s="41">
        <f>SUM(Q6:Q17)</f>
        <v>106</v>
      </c>
      <c r="R18" s="42">
        <f>IFERROR(Q18/N18,"-")</f>
        <v>0.25358851674641</v>
      </c>
      <c r="S18" s="76">
        <f>SUM(S6:S17)</f>
        <v>18</v>
      </c>
      <c r="T18" s="76">
        <f>SUM(T6:T17)</f>
        <v>32</v>
      </c>
      <c r="U18" s="42">
        <f>IFERROR(S18/Q18,"-")</f>
        <v>0.16981132075472</v>
      </c>
      <c r="V18" s="43">
        <f>IFERROR(K18/Q18,"-")</f>
        <v>7830.1886792453</v>
      </c>
      <c r="W18" s="44">
        <f>SUM(W6:W17)</f>
        <v>22</v>
      </c>
      <c r="X18" s="42">
        <f>IFERROR(W18/Q18,"-")</f>
        <v>0.20754716981132</v>
      </c>
      <c r="Y18" s="179">
        <f>SUM(Y6:Y17)</f>
        <v>1174000</v>
      </c>
      <c r="Z18" s="179">
        <f>IFERROR(Y18/Q18,"-")</f>
        <v>11075.471698113</v>
      </c>
      <c r="AA18" s="179">
        <f>IFERROR(Y18/W18,"-")</f>
        <v>53363.636363636</v>
      </c>
      <c r="AB18" s="179">
        <f>Y18-K18</f>
        <v>344000</v>
      </c>
      <c r="AC18" s="45">
        <f>Y18/K18</f>
        <v>1.4144578313253</v>
      </c>
      <c r="AD18" s="58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225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0.475</v>
      </c>
      <c r="B6" s="184" t="s">
        <v>226</v>
      </c>
      <c r="C6" s="184" t="s">
        <v>213</v>
      </c>
      <c r="D6" s="184" t="s">
        <v>227</v>
      </c>
      <c r="E6" s="184" t="s">
        <v>228</v>
      </c>
      <c r="F6" s="184" t="s">
        <v>229</v>
      </c>
      <c r="G6" s="184" t="s">
        <v>230</v>
      </c>
      <c r="H6" s="87" t="s">
        <v>231</v>
      </c>
      <c r="I6" s="87" t="s">
        <v>232</v>
      </c>
      <c r="J6" s="87" t="s">
        <v>233</v>
      </c>
      <c r="K6" s="176">
        <v>80000</v>
      </c>
      <c r="L6" s="79">
        <v>16</v>
      </c>
      <c r="M6" s="79">
        <v>0</v>
      </c>
      <c r="N6" s="79">
        <v>85</v>
      </c>
      <c r="O6" s="88">
        <v>8</v>
      </c>
      <c r="P6" s="89">
        <v>0</v>
      </c>
      <c r="Q6" s="90">
        <f>O6+P6</f>
        <v>8</v>
      </c>
      <c r="R6" s="80">
        <f>IFERROR(Q6/N6,"-")</f>
        <v>0.094117647058824</v>
      </c>
      <c r="S6" s="79">
        <v>0</v>
      </c>
      <c r="T6" s="79">
        <v>5</v>
      </c>
      <c r="U6" s="80">
        <f>IFERROR(T6/(Q6),"-")</f>
        <v>0.625</v>
      </c>
      <c r="V6" s="81">
        <f>IFERROR(K6/SUM(Q6:Q7),"-")</f>
        <v>1126.7605633803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-42000</v>
      </c>
      <c r="AC6" s="83">
        <f>SUM(Y6:Y7)/SUM(K6:K7)</f>
        <v>0.475</v>
      </c>
      <c r="AD6" s="77"/>
      <c r="AE6" s="91">
        <v>1</v>
      </c>
      <c r="AF6" s="92">
        <f>IF(Q6=0,"",IF(AE6=0,"",(AE6/Q6)))</f>
        <v>0.125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1</v>
      </c>
      <c r="AO6" s="98">
        <f>IF(Q6=0,"",IF(AN6=0,"",(AN6/Q6)))</f>
        <v>0.125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3</v>
      </c>
      <c r="AX6" s="104">
        <f>IF(Q6=0,"",IF(AW6=0,"",(AW6/Q6)))</f>
        <v>0.375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2</v>
      </c>
      <c r="BG6" s="110">
        <f>IF(Q6=0,"",IF(BF6=0,"",(BF6/Q6)))</f>
        <v>0.25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0.125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234</v>
      </c>
      <c r="C7" s="184" t="s">
        <v>213</v>
      </c>
      <c r="D7" s="184"/>
      <c r="E7" s="184"/>
      <c r="F7" s="184"/>
      <c r="G7" s="184" t="s">
        <v>74</v>
      </c>
      <c r="H7" s="87"/>
      <c r="I7" s="87"/>
      <c r="J7" s="87"/>
      <c r="K7" s="176"/>
      <c r="L7" s="79">
        <v>242</v>
      </c>
      <c r="M7" s="79">
        <v>176</v>
      </c>
      <c r="N7" s="79">
        <v>26</v>
      </c>
      <c r="O7" s="88">
        <v>62</v>
      </c>
      <c r="P7" s="89">
        <v>1</v>
      </c>
      <c r="Q7" s="90">
        <f>O7+P7</f>
        <v>63</v>
      </c>
      <c r="R7" s="80">
        <f>IFERROR(Q7/N7,"-")</f>
        <v>2.4230769230769</v>
      </c>
      <c r="S7" s="79">
        <v>1</v>
      </c>
      <c r="T7" s="79">
        <v>14</v>
      </c>
      <c r="U7" s="80">
        <f>IFERROR(T7/(Q7),"-")</f>
        <v>0.22222222222222</v>
      </c>
      <c r="V7" s="81"/>
      <c r="W7" s="82">
        <v>2</v>
      </c>
      <c r="X7" s="80">
        <f>IF(Q7=0,"-",W7/Q7)</f>
        <v>0.031746031746032</v>
      </c>
      <c r="Y7" s="181">
        <v>38000</v>
      </c>
      <c r="Z7" s="182">
        <f>IFERROR(Y7/Q7,"-")</f>
        <v>603.1746031746</v>
      </c>
      <c r="AA7" s="182">
        <f>IFERROR(Y7/W7,"-")</f>
        <v>19000</v>
      </c>
      <c r="AB7" s="176"/>
      <c r="AC7" s="83"/>
      <c r="AD7" s="77"/>
      <c r="AE7" s="91">
        <v>3</v>
      </c>
      <c r="AF7" s="92">
        <f>IF(Q7=0,"",IF(AE7=0,"",(AE7/Q7)))</f>
        <v>0.047619047619048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9</v>
      </c>
      <c r="AO7" s="98">
        <f>IF(Q7=0,"",IF(AN7=0,"",(AN7/Q7)))</f>
        <v>0.14285714285714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13</v>
      </c>
      <c r="AX7" s="104">
        <f>IF(Q7=0,"",IF(AW7=0,"",(AW7/Q7)))</f>
        <v>0.20634920634921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15</v>
      </c>
      <c r="BG7" s="110">
        <f>IF(Q7=0,"",IF(BF7=0,"",(BF7/Q7)))</f>
        <v>0.23809523809524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19</v>
      </c>
      <c r="BP7" s="117">
        <f>IF(Q7=0,"",IF(BO7=0,"",(BO7/Q7)))</f>
        <v>0.3015873015873</v>
      </c>
      <c r="BQ7" s="118">
        <v>2</v>
      </c>
      <c r="BR7" s="119">
        <f>IFERROR(BQ7/BO7,"-")</f>
        <v>0.10526315789474</v>
      </c>
      <c r="BS7" s="120">
        <v>38000</v>
      </c>
      <c r="BT7" s="121">
        <f>IFERROR(BS7/BO7,"-")</f>
        <v>2000</v>
      </c>
      <c r="BU7" s="122"/>
      <c r="BV7" s="122">
        <v>1</v>
      </c>
      <c r="BW7" s="122">
        <v>1</v>
      </c>
      <c r="BX7" s="123">
        <v>2</v>
      </c>
      <c r="BY7" s="124">
        <f>IF(Q7=0,"",IF(BX7=0,"",(BX7/Q7)))</f>
        <v>0.031746031746032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2</v>
      </c>
      <c r="CH7" s="131">
        <f>IF(Q7=0,"",IF(CG7=0,"",(CG7/Q7)))</f>
        <v>0.031746031746032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2</v>
      </c>
      <c r="CQ7" s="138">
        <v>38000</v>
      </c>
      <c r="CR7" s="138">
        <v>30000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4.6933333333333</v>
      </c>
      <c r="B8" s="184" t="s">
        <v>235</v>
      </c>
      <c r="C8" s="184" t="s">
        <v>213</v>
      </c>
      <c r="D8" s="184" t="s">
        <v>236</v>
      </c>
      <c r="E8" s="184" t="s">
        <v>228</v>
      </c>
      <c r="F8" s="184" t="s">
        <v>237</v>
      </c>
      <c r="G8" s="184" t="s">
        <v>230</v>
      </c>
      <c r="H8" s="87" t="s">
        <v>238</v>
      </c>
      <c r="I8" s="87" t="s">
        <v>239</v>
      </c>
      <c r="J8" s="87" t="s">
        <v>183</v>
      </c>
      <c r="K8" s="176">
        <v>75000</v>
      </c>
      <c r="L8" s="79">
        <v>20</v>
      </c>
      <c r="M8" s="79">
        <v>0</v>
      </c>
      <c r="N8" s="79">
        <v>85</v>
      </c>
      <c r="O8" s="88">
        <v>9</v>
      </c>
      <c r="P8" s="89">
        <v>0</v>
      </c>
      <c r="Q8" s="90">
        <f>O8+P8</f>
        <v>9</v>
      </c>
      <c r="R8" s="80">
        <f>IFERROR(Q8/N8,"-")</f>
        <v>0.10588235294118</v>
      </c>
      <c r="S8" s="79">
        <v>2</v>
      </c>
      <c r="T8" s="79">
        <v>1</v>
      </c>
      <c r="U8" s="80">
        <f>IFERROR(T8/(Q8),"-")</f>
        <v>0.11111111111111</v>
      </c>
      <c r="V8" s="81">
        <f>IFERROR(K8/SUM(Q8:Q9),"-")</f>
        <v>1388.8888888889</v>
      </c>
      <c r="W8" s="82">
        <v>2</v>
      </c>
      <c r="X8" s="80">
        <f>IF(Q8=0,"-",W8/Q8)</f>
        <v>0.22222222222222</v>
      </c>
      <c r="Y8" s="181">
        <v>25000</v>
      </c>
      <c r="Z8" s="182">
        <f>IFERROR(Y8/Q8,"-")</f>
        <v>2777.7777777778</v>
      </c>
      <c r="AA8" s="182">
        <f>IFERROR(Y8/W8,"-")</f>
        <v>12500</v>
      </c>
      <c r="AB8" s="176">
        <f>SUM(Y8:Y9)-SUM(K8:K9)</f>
        <v>277000</v>
      </c>
      <c r="AC8" s="83">
        <f>SUM(Y8:Y9)/SUM(K8:K9)</f>
        <v>4.6933333333333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3</v>
      </c>
      <c r="AX8" s="104">
        <f>IF(Q8=0,"",IF(AW8=0,"",(AW8/Q8)))</f>
        <v>0.33333333333333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2</v>
      </c>
      <c r="BG8" s="110">
        <f>IF(Q8=0,"",IF(BF8=0,"",(BF8/Q8)))</f>
        <v>0.22222222222222</v>
      </c>
      <c r="BH8" s="109">
        <v>1</v>
      </c>
      <c r="BI8" s="111">
        <f>IFERROR(BH8/BF8,"-")</f>
        <v>0.5</v>
      </c>
      <c r="BJ8" s="112">
        <v>13000</v>
      </c>
      <c r="BK8" s="113">
        <f>IFERROR(BJ8/BF8,"-")</f>
        <v>6500</v>
      </c>
      <c r="BL8" s="114"/>
      <c r="BM8" s="114"/>
      <c r="BN8" s="114">
        <v>1</v>
      </c>
      <c r="BO8" s="116">
        <v>4</v>
      </c>
      <c r="BP8" s="117">
        <f>IF(Q8=0,"",IF(BO8=0,"",(BO8/Q8)))</f>
        <v>0.44444444444444</v>
      </c>
      <c r="BQ8" s="118">
        <v>1</v>
      </c>
      <c r="BR8" s="119">
        <f>IFERROR(BQ8/BO8,"-")</f>
        <v>0.25</v>
      </c>
      <c r="BS8" s="120">
        <v>12000</v>
      </c>
      <c r="BT8" s="121">
        <f>IFERROR(BS8/BO8,"-")</f>
        <v>3000</v>
      </c>
      <c r="BU8" s="122"/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25000</v>
      </c>
      <c r="CR8" s="138">
        <v>13000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240</v>
      </c>
      <c r="C9" s="184" t="s">
        <v>213</v>
      </c>
      <c r="D9" s="184"/>
      <c r="E9" s="184"/>
      <c r="F9" s="184"/>
      <c r="G9" s="184" t="s">
        <v>74</v>
      </c>
      <c r="H9" s="87"/>
      <c r="I9" s="87"/>
      <c r="J9" s="87"/>
      <c r="K9" s="176"/>
      <c r="L9" s="79">
        <v>129</v>
      </c>
      <c r="M9" s="79">
        <v>104</v>
      </c>
      <c r="N9" s="79">
        <v>22</v>
      </c>
      <c r="O9" s="88">
        <v>44</v>
      </c>
      <c r="P9" s="89">
        <v>1</v>
      </c>
      <c r="Q9" s="90">
        <f>O9+P9</f>
        <v>45</v>
      </c>
      <c r="R9" s="80">
        <f>IFERROR(Q9/N9,"-")</f>
        <v>2.0454545454545</v>
      </c>
      <c r="S9" s="79">
        <v>3</v>
      </c>
      <c r="T9" s="79">
        <v>10</v>
      </c>
      <c r="U9" s="80">
        <f>IFERROR(T9/(Q9),"-")</f>
        <v>0.22222222222222</v>
      </c>
      <c r="V9" s="81"/>
      <c r="W9" s="82">
        <v>3</v>
      </c>
      <c r="X9" s="80">
        <f>IF(Q9=0,"-",W9/Q9)</f>
        <v>0.066666666666667</v>
      </c>
      <c r="Y9" s="181">
        <v>327000</v>
      </c>
      <c r="Z9" s="182">
        <f>IFERROR(Y9/Q9,"-")</f>
        <v>7266.6666666667</v>
      </c>
      <c r="AA9" s="182">
        <f>IFERROR(Y9/W9,"-")</f>
        <v>109000</v>
      </c>
      <c r="AB9" s="176"/>
      <c r="AC9" s="83"/>
      <c r="AD9" s="77"/>
      <c r="AE9" s="91">
        <v>7</v>
      </c>
      <c r="AF9" s="92">
        <f>IF(Q9=0,"",IF(AE9=0,"",(AE9/Q9)))</f>
        <v>0.15555555555556</v>
      </c>
      <c r="AG9" s="91">
        <v>1</v>
      </c>
      <c r="AH9" s="93">
        <f>IFERROR(AG9/AE9,"-")</f>
        <v>0.14285714285714</v>
      </c>
      <c r="AI9" s="94">
        <v>18000</v>
      </c>
      <c r="AJ9" s="95">
        <f>IFERROR(AI9/AE9,"-")</f>
        <v>2571.4285714286</v>
      </c>
      <c r="AK9" s="96"/>
      <c r="AL9" s="96"/>
      <c r="AM9" s="96">
        <v>1</v>
      </c>
      <c r="AN9" s="97">
        <v>4</v>
      </c>
      <c r="AO9" s="98">
        <f>IF(Q9=0,"",IF(AN9=0,"",(AN9/Q9)))</f>
        <v>0.088888888888889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5</v>
      </c>
      <c r="AX9" s="104">
        <f>IF(Q9=0,"",IF(AW9=0,"",(AW9/Q9)))</f>
        <v>0.11111111111111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15</v>
      </c>
      <c r="BG9" s="110">
        <f>IF(Q9=0,"",IF(BF9=0,"",(BF9/Q9)))</f>
        <v>0.33333333333333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12</v>
      </c>
      <c r="BP9" s="117">
        <f>IF(Q9=0,"",IF(BO9=0,"",(BO9/Q9)))</f>
        <v>0.26666666666667</v>
      </c>
      <c r="BQ9" s="118">
        <v>1</v>
      </c>
      <c r="BR9" s="119">
        <f>IFERROR(BQ9/BO9,"-")</f>
        <v>0.083333333333333</v>
      </c>
      <c r="BS9" s="120">
        <v>306000</v>
      </c>
      <c r="BT9" s="121">
        <f>IFERROR(BS9/BO9,"-")</f>
        <v>25500</v>
      </c>
      <c r="BU9" s="122"/>
      <c r="BV9" s="122"/>
      <c r="BW9" s="122">
        <v>1</v>
      </c>
      <c r="BX9" s="123">
        <v>1</v>
      </c>
      <c r="BY9" s="124">
        <f>IF(Q9=0,"",IF(BX9=0,"",(BX9/Q9)))</f>
        <v>0.022222222222222</v>
      </c>
      <c r="BZ9" s="125">
        <v>1</v>
      </c>
      <c r="CA9" s="126">
        <f>IFERROR(BZ9/BX9,"-")</f>
        <v>1</v>
      </c>
      <c r="CB9" s="127">
        <v>3000</v>
      </c>
      <c r="CC9" s="128">
        <f>IFERROR(CB9/BX9,"-")</f>
        <v>3000</v>
      </c>
      <c r="CD9" s="129">
        <v>1</v>
      </c>
      <c r="CE9" s="129"/>
      <c r="CF9" s="129"/>
      <c r="CG9" s="130">
        <v>1</v>
      </c>
      <c r="CH9" s="131">
        <f>IF(Q9=0,"",IF(CG9=0,"",(CG9/Q9)))</f>
        <v>0.022222222222222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3</v>
      </c>
      <c r="CQ9" s="138">
        <v>327000</v>
      </c>
      <c r="CR9" s="138">
        <v>306000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2.5161290322581</v>
      </c>
      <c r="B12" s="39"/>
      <c r="C12" s="39"/>
      <c r="D12" s="39"/>
      <c r="E12" s="39"/>
      <c r="F12" s="39"/>
      <c r="G12" s="39"/>
      <c r="H12" s="40" t="s">
        <v>241</v>
      </c>
      <c r="I12" s="40"/>
      <c r="J12" s="40"/>
      <c r="K12" s="179">
        <f>SUM(K6:K11)</f>
        <v>155000</v>
      </c>
      <c r="L12" s="41">
        <f>SUM(L6:L11)</f>
        <v>407</v>
      </c>
      <c r="M12" s="41">
        <f>SUM(M6:M11)</f>
        <v>280</v>
      </c>
      <c r="N12" s="41">
        <f>SUM(N6:N11)</f>
        <v>218</v>
      </c>
      <c r="O12" s="41">
        <f>SUM(O6:O11)</f>
        <v>123</v>
      </c>
      <c r="P12" s="41">
        <f>SUM(P6:P11)</f>
        <v>2</v>
      </c>
      <c r="Q12" s="41">
        <f>SUM(Q6:Q11)</f>
        <v>125</v>
      </c>
      <c r="R12" s="42">
        <f>IFERROR(Q12/N12,"-")</f>
        <v>0.57339449541284</v>
      </c>
      <c r="S12" s="76">
        <f>SUM(S6:S11)</f>
        <v>6</v>
      </c>
      <c r="T12" s="76">
        <f>SUM(T6:T11)</f>
        <v>30</v>
      </c>
      <c r="U12" s="42">
        <f>IFERROR(S12/Q12,"-")</f>
        <v>0.048</v>
      </c>
      <c r="V12" s="43">
        <f>IFERROR(K12/Q12,"-")</f>
        <v>1240</v>
      </c>
      <c r="W12" s="44">
        <f>SUM(W6:W11)</f>
        <v>7</v>
      </c>
      <c r="X12" s="42">
        <f>IFERROR(W12/Q12,"-")</f>
        <v>0.056</v>
      </c>
      <c r="Y12" s="179">
        <f>SUM(Y6:Y11)</f>
        <v>390000</v>
      </c>
      <c r="Z12" s="179">
        <f>IFERROR(Y12/Q12,"-")</f>
        <v>3120</v>
      </c>
      <c r="AA12" s="179">
        <f>IFERROR(Y12/W12,"-")</f>
        <v>55714.285714286</v>
      </c>
      <c r="AB12" s="179">
        <f>Y12-K12</f>
        <v>235000</v>
      </c>
      <c r="AC12" s="45">
        <f>Y12/K12</f>
        <v>2.5161290322581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