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<sst xmlns="http://schemas.openxmlformats.org/spreadsheetml/2006/main" uniqueCount="250">
  <si>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</si>
  <si>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</si>
  <si>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</si>
  <si>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</si>
  <si>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</si>
  <si>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</si>
  <si>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</si>
  <si>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</si>
  <si>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</si>
  <si>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</si>
  <si>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</si>
  <si>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</si>
  <si>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</si>
  <si>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</si>
  <si>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</si>
  <si>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</si>
  <si>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</si>
  <si>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</si>
  <si>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</si>
  <si>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</si>
  <si>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</si>
  <si>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</si>
  <si>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</si>
  <si>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</si>
  <si>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</si>
  <si>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</si>
  <si>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</si>
  <si>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</si>
  <si>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</si>
  <si>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</si>
  <si>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</si>
  <si>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</si>
  <si>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</si>
  <si>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</si>
  <si>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</si>
  <si>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</si>
  <si>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</si>
  <si>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</si>
  <si>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</si>
  <si>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</si>
  <si>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</si>
  <si>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</si>
  <si>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</si>
  <si>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</si>
  <si>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</si>
  <si>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</si>
  <si>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</si>
  <si>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</si>
  <si>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</si>
  <si>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</si>
  <si>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</si>
  <si>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</si>
  <si>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</si>
  <si>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</si>
  <si>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</si>
  <si>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</si>
  <si>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</si>
  <si>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np1390</t>
  </si>
  <si>
    <t>インターカラー</t>
  </si>
  <si>
    <t>右女３</t>
  </si>
  <si>
    <t>もう4０代の熟女だけど、試しに付き合ってみる？</t>
  </si>
  <si>
    <t>lp03_a</t>
  </si>
  <si>
    <t>スポニチ関東</t>
  </si>
  <si>
    <t>4C煙突</t>
  </si>
  <si>
    <t>3月10日(日)</t>
  </si>
  <si>
    <t>np1391</t>
  </si>
  <si>
    <t>スポニチ関西</t>
  </si>
  <si>
    <t>np1392</t>
  </si>
  <si>
    <t>スポニチ西部</t>
  </si>
  <si>
    <t>np1393</t>
  </si>
  <si>
    <t>スポニチ北海道</t>
  </si>
  <si>
    <t>np1394</t>
  </si>
  <si>
    <t>(空電共通)</t>
  </si>
  <si>
    <t>空電</t>
  </si>
  <si>
    <t>空電 (共通)</t>
  </si>
  <si>
    <t>np1395</t>
  </si>
  <si>
    <t>雑誌版</t>
  </si>
  <si>
    <t>優しすぎる熟女と出会ってこっそりハッスル</t>
  </si>
  <si>
    <t>サンスポ関西</t>
  </si>
  <si>
    <t>4C終面全5段</t>
  </si>
  <si>
    <t>3月09日(土)</t>
  </si>
  <si>
    <t>np1396</t>
  </si>
  <si>
    <t>np1397</t>
  </si>
  <si>
    <t>40代女性が恋愛リベンジ</t>
  </si>
  <si>
    <t>サンスポ関東</t>
  </si>
  <si>
    <t>全5段</t>
  </si>
  <si>
    <t>3月02日(土)</t>
  </si>
  <si>
    <t>np1398</t>
  </si>
  <si>
    <t>np1399</t>
  </si>
  <si>
    <t>漫画版</t>
  </si>
  <si>
    <t>中年男性、明日初デート。俺の夢かなう！？</t>
  </si>
  <si>
    <t>3月23日(土)</t>
  </si>
  <si>
    <t>np1400</t>
  </si>
  <si>
    <t>np1401</t>
  </si>
  <si>
    <t>lp03_l</t>
  </si>
  <si>
    <t>ニッカン関東</t>
  </si>
  <si>
    <t>1C煙突</t>
  </si>
  <si>
    <t>3月17日(日)</t>
  </si>
  <si>
    <t>np1402</t>
  </si>
  <si>
    <t>np1403</t>
  </si>
  <si>
    <t>ニッカン関西</t>
  </si>
  <si>
    <t>np1404</t>
  </si>
  <si>
    <t>np1405</t>
  </si>
  <si>
    <t>右女３スマホ</t>
  </si>
  <si>
    <t>スポーツ報知関東</t>
  </si>
  <si>
    <t>全5段つかみ4回</t>
  </si>
  <si>
    <t>3月06日(水)</t>
  </si>
  <si>
    <t>np1406</t>
  </si>
  <si>
    <t>3月13日(水)</t>
  </si>
  <si>
    <t>np1407</t>
  </si>
  <si>
    <t>記事風版</t>
  </si>
  <si>
    <t>57歳、明日初デート。俺はまた男になる。</t>
  </si>
  <si>
    <t>3月18日(月)</t>
  </si>
  <si>
    <t>np1408</t>
  </si>
  <si>
    <t>じっくり出会って</t>
  </si>
  <si>
    <t>3月21日(木)</t>
  </si>
  <si>
    <t>np1409</t>
  </si>
  <si>
    <t>np1410</t>
  </si>
  <si>
    <t>デイリースポーツ関西</t>
  </si>
  <si>
    <t>全5段・半5段段つかみ10段保証</t>
  </si>
  <si>
    <t>10段保証</t>
  </si>
  <si>
    <t>np1411</t>
  </si>
  <si>
    <t>np1412</t>
  </si>
  <si>
    <t>np1413</t>
  </si>
  <si>
    <t>np1414</t>
  </si>
  <si>
    <t>ホントにこんなおばさんでもいいの？</t>
  </si>
  <si>
    <t>np1415</t>
  </si>
  <si>
    <t>np1416</t>
  </si>
  <si>
    <t>黒：C版</t>
  </si>
  <si>
    <t>依存症男性急増中！？</t>
  </si>
  <si>
    <t>np1417</t>
  </si>
  <si>
    <t>np1418</t>
  </si>
  <si>
    <t>久々にすごく興奮した</t>
  </si>
  <si>
    <t>np1419</t>
  </si>
  <si>
    <t>np1420</t>
  </si>
  <si>
    <t>黒：右女３</t>
  </si>
  <si>
    <t>①59「出会いの大御所〇〇に危機！サービス史上最大の男性不足」</t>
  </si>
  <si>
    <t>半2段つかみ１0段保証</t>
  </si>
  <si>
    <t>1～10日</t>
  </si>
  <si>
    <t>np1421</t>
  </si>
  <si>
    <t>「出会い懇願！私たち（この歳でも）真剣なんです」</t>
  </si>
  <si>
    <t>11～20日</t>
  </si>
  <si>
    <t>np1422</t>
  </si>
  <si>
    <t>④62「50代以上の男性と会える！大人の恋愛がしたい女性募集中！」</t>
  </si>
  <si>
    <t>21～31日</t>
  </si>
  <si>
    <t>np1423</t>
  </si>
  <si>
    <t>np1424</t>
  </si>
  <si>
    <t>ニッカン西部</t>
  </si>
  <si>
    <t>半2段つかみ20段保証</t>
  </si>
  <si>
    <t>np1425</t>
  </si>
  <si>
    <t>np1426</t>
  </si>
  <si>
    <t>np1427</t>
  </si>
  <si>
    <t>np1428</t>
  </si>
  <si>
    <t>np1429</t>
  </si>
  <si>
    <t>np1430</t>
  </si>
  <si>
    <t>3月16日(土)</t>
  </si>
  <si>
    <t>np1431</t>
  </si>
  <si>
    <t>np1432</t>
  </si>
  <si>
    <t>np1433</t>
  </si>
  <si>
    <t>np1434</t>
  </si>
  <si>
    <t>np1435</t>
  </si>
  <si>
    <t>np1436</t>
  </si>
  <si>
    <t>献身交際。キュートな四十路妻。</t>
  </si>
  <si>
    <t>九スポ</t>
  </si>
  <si>
    <t>np1437</t>
  </si>
  <si>
    <t>np1438</t>
  </si>
  <si>
    <t>4C終面雑報</t>
  </si>
  <si>
    <t>np1439</t>
  </si>
  <si>
    <t>np1440</t>
  </si>
  <si>
    <t>np1441</t>
  </si>
  <si>
    <t>np1442</t>
  </si>
  <si>
    <t>★記事62</t>
  </si>
  <si>
    <t>4C記事枠</t>
  </si>
  <si>
    <t>3月03日(日)</t>
  </si>
  <si>
    <t>np1443</t>
  </si>
  <si>
    <t>★記事61</t>
  </si>
  <si>
    <t>③61「○○に登録したら一発でデキました！」</t>
  </si>
  <si>
    <t>np1444</t>
  </si>
  <si>
    <t>★記事60</t>
  </si>
  <si>
    <t>②60「私、バッグが好きなの（A子さん47歳）」</t>
  </si>
  <si>
    <t>np1445</t>
  </si>
  <si>
    <t>★記事59</t>
  </si>
  <si>
    <t>np1446</t>
  </si>
  <si>
    <t>★記事40</t>
  </si>
  <si>
    <t>「40代女性の逆襲！積極的な女性に男はメロメロ〜」</t>
  </si>
  <si>
    <t>3月31日(日)</t>
  </si>
  <si>
    <t>np1447</t>
  </si>
  <si>
    <t>共通</t>
  </si>
  <si>
    <t>np1448</t>
  </si>
  <si>
    <t>東スポ・大スポ・九スポ・中京</t>
  </si>
  <si>
    <t>記事枠</t>
  </si>
  <si>
    <t>3月07日(木)</t>
  </si>
  <si>
    <t>np1449</t>
  </si>
  <si>
    <t>新聞 TOTAL</t>
  </si>
  <si>
    <t>●雑誌 広告</t>
  </si>
  <si>
    <t>zw129</t>
  </si>
  <si>
    <t>日本ジャーナル出版</t>
  </si>
  <si>
    <t>新50代</t>
  </si>
  <si>
    <t>週刊実話</t>
  </si>
  <si>
    <t>4C1P</t>
  </si>
  <si>
    <t>3月28日(木)</t>
  </si>
  <si>
    <t>zw130</t>
  </si>
  <si>
    <t>zw131</t>
  </si>
  <si>
    <t>双葉社</t>
  </si>
  <si>
    <t>アサヒ芸能</t>
  </si>
  <si>
    <t>3月19日(火)</t>
  </si>
  <si>
    <t>zw132</t>
  </si>
  <si>
    <t>zw133</t>
  </si>
  <si>
    <t>扶桑社</t>
  </si>
  <si>
    <t>★恋愛経験は不要！女性がリードしてくれます</t>
  </si>
  <si>
    <t>Tvnavi</t>
  </si>
  <si>
    <t>(月間Tvnavi)①</t>
  </si>
  <si>
    <t>zw134</t>
  </si>
  <si>
    <t>zw135</t>
  </si>
  <si>
    <t>★57歳、明日初デート俺はまた男になる</t>
  </si>
  <si>
    <t>zw136</t>
  </si>
  <si>
    <t>ac067</t>
  </si>
  <si>
    <t>アドライヴ</t>
  </si>
  <si>
    <t>コアマガジン</t>
  </si>
  <si>
    <t>2P_対談風_わくドキ</t>
  </si>
  <si>
    <t>lp03_f</t>
  </si>
  <si>
    <t>実話BUNKA超タブー</t>
  </si>
  <si>
    <t>1C2P</t>
  </si>
  <si>
    <t>3月01日(金)</t>
  </si>
  <si>
    <t>ac068</t>
  </si>
  <si>
    <t>ac069</t>
  </si>
  <si>
    <t>日本文芸社</t>
  </si>
  <si>
    <t>1Pスポーツ新聞版わくドキ</t>
  </si>
  <si>
    <t>週刊漫画ゴラク</t>
  </si>
  <si>
    <t>1C1P</t>
  </si>
  <si>
    <t>3月22日(金)</t>
  </si>
  <si>
    <t>ac070</t>
  </si>
  <si>
    <t>雑誌 TOTAL</t>
  </si>
  <si>
    <t>●DVD 広告</t>
  </si>
  <si>
    <t>pw073</t>
  </si>
  <si>
    <t>インフォメディア</t>
  </si>
  <si>
    <t>DVD漫画けんじ</t>
  </si>
  <si>
    <t>B5、日版PB、700円、8万部</t>
  </si>
  <si>
    <t>lp07</t>
  </si>
  <si>
    <t>興奮射精!!ありえないシチュエーションでハメちゃった!</t>
  </si>
  <si>
    <t>DVD袋裏4C+コンテンツ枠</t>
  </si>
  <si>
    <t>3月12日(火)</t>
  </si>
  <si>
    <t>pw074</t>
  </si>
  <si>
    <t>pw075</t>
  </si>
  <si>
    <t>ダイアプレス</t>
  </si>
  <si>
    <t>B5、700円</t>
  </si>
  <si>
    <t>超カワイイあの娘はドMだった!!</t>
  </si>
  <si>
    <t>DVD袋表4C</t>
  </si>
  <si>
    <t>pw076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</si>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</sst>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1.5976470588235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850000</v>
      </c>
      <c r="L6" s="79">
        <v>19</v>
      </c>
      <c r="M6" s="79">
        <v>0</v>
      </c>
      <c r="N6" s="79">
        <v>106</v>
      </c>
      <c r="O6" s="88">
        <v>15</v>
      </c>
      <c r="P6" s="89">
        <v>0</v>
      </c>
      <c r="Q6" s="90">
        <f>O6+P6</f>
        <v>15</v>
      </c>
      <c r="R6" s="80">
        <f>IFERROR(Q6/N6,"-")</f>
        <v>0.14150943396226</v>
      </c>
      <c r="S6" s="79">
        <v>1</v>
      </c>
      <c r="T6" s="79">
        <v>6</v>
      </c>
      <c r="U6" s="80">
        <f>IFERROR(T6/(Q6),"-")</f>
        <v>0.4</v>
      </c>
      <c r="V6" s="81">
        <f>IFERROR(K6/SUM(Q6:Q10),"-")</f>
        <v>12500</v>
      </c>
      <c r="W6" s="82">
        <v>2</v>
      </c>
      <c r="X6" s="80">
        <f>IF(Q6=0,"-",W6/Q6)</f>
        <v>0.13333333333333</v>
      </c>
      <c r="Y6" s="181">
        <v>9000</v>
      </c>
      <c r="Z6" s="182">
        <f>IFERROR(Y6/Q6,"-")</f>
        <v>600</v>
      </c>
      <c r="AA6" s="182">
        <f>IFERROR(Y6/W6,"-")</f>
        <v>4500</v>
      </c>
      <c r="AB6" s="176">
        <f>SUM(Y6:Y10)-SUM(K6:K10)</f>
        <v>508000</v>
      </c>
      <c r="AC6" s="83">
        <f>SUM(Y6:Y10)/SUM(K6:K10)</f>
        <v>1.5976470588235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2</v>
      </c>
      <c r="AX6" s="104">
        <f>IF(Q6=0,"",IF(AW6=0,"",(AW6/Q6)))</f>
        <v>0.13333333333333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0.26666666666667</v>
      </c>
      <c r="BH6" s="109">
        <v>1</v>
      </c>
      <c r="BI6" s="111">
        <f>IFERROR(BH6/BF6,"-")</f>
        <v>0.25</v>
      </c>
      <c r="BJ6" s="112">
        <v>6000</v>
      </c>
      <c r="BK6" s="113">
        <f>IFERROR(BJ6/BF6,"-")</f>
        <v>1500</v>
      </c>
      <c r="BL6" s="114"/>
      <c r="BM6" s="114">
        <v>1</v>
      </c>
      <c r="BN6" s="114"/>
      <c r="BO6" s="116">
        <v>3</v>
      </c>
      <c r="BP6" s="117">
        <f>IF(Q6=0,"",IF(BO6=0,"",(BO6/Q6)))</f>
        <v>0.2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5</v>
      </c>
      <c r="BY6" s="124">
        <f>IF(Q6=0,"",IF(BX6=0,"",(BX6/Q6)))</f>
        <v>0.33333333333333</v>
      </c>
      <c r="BZ6" s="125">
        <v>1</v>
      </c>
      <c r="CA6" s="126">
        <f>IFERROR(BZ6/BX6,"-")</f>
        <v>0.2</v>
      </c>
      <c r="CB6" s="127">
        <v>3000</v>
      </c>
      <c r="CC6" s="128">
        <f>IFERROR(CB6/BX6,"-")</f>
        <v>600</v>
      </c>
      <c r="CD6" s="129">
        <v>1</v>
      </c>
      <c r="CE6" s="129"/>
      <c r="CF6" s="129"/>
      <c r="CG6" s="130">
        <v>1</v>
      </c>
      <c r="CH6" s="131">
        <f>IF(Q6=0,"",IF(CG6=0,"",(CG6/Q6)))</f>
        <v>0.066666666666667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9000</v>
      </c>
      <c r="CR6" s="138">
        <v>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15</v>
      </c>
      <c r="M7" s="79">
        <v>0</v>
      </c>
      <c r="N7" s="79">
        <v>80</v>
      </c>
      <c r="O7" s="88">
        <v>7</v>
      </c>
      <c r="P7" s="89">
        <v>0</v>
      </c>
      <c r="Q7" s="90">
        <f>O7+P7</f>
        <v>7</v>
      </c>
      <c r="R7" s="80">
        <f>IFERROR(Q7/N7,"-")</f>
        <v>0.0875</v>
      </c>
      <c r="S7" s="79">
        <v>0</v>
      </c>
      <c r="T7" s="79">
        <v>3</v>
      </c>
      <c r="U7" s="80">
        <f>IFERROR(T7/(Q7),"-")</f>
        <v>0.42857142857143</v>
      </c>
      <c r="V7" s="81"/>
      <c r="W7" s="82">
        <v>2</v>
      </c>
      <c r="X7" s="80">
        <f>IF(Q7=0,"-",W7/Q7)</f>
        <v>0.28571428571429</v>
      </c>
      <c r="Y7" s="181">
        <v>8000</v>
      </c>
      <c r="Z7" s="182">
        <f>IFERROR(Y7/Q7,"-")</f>
        <v>1142.8571428571</v>
      </c>
      <c r="AA7" s="182">
        <f>IFERROR(Y7/W7,"-")</f>
        <v>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0.42857142857143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4</v>
      </c>
      <c r="BY7" s="124">
        <f>IF(Q7=0,"",IF(BX7=0,"",(BX7/Q7)))</f>
        <v>0.57142857142857</v>
      </c>
      <c r="BZ7" s="125">
        <v>2</v>
      </c>
      <c r="CA7" s="126">
        <f>IFERROR(BZ7/BX7,"-")</f>
        <v>0.5</v>
      </c>
      <c r="CB7" s="127">
        <v>8000</v>
      </c>
      <c r="CC7" s="128">
        <f>IFERROR(CB7/BX7,"-")</f>
        <v>2000</v>
      </c>
      <c r="CD7" s="129">
        <v>2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8000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5</v>
      </c>
      <c r="M8" s="79">
        <v>0</v>
      </c>
      <c r="N8" s="79">
        <v>19</v>
      </c>
      <c r="O8" s="88">
        <v>3</v>
      </c>
      <c r="P8" s="89">
        <v>0</v>
      </c>
      <c r="Q8" s="90">
        <f>O8+P8</f>
        <v>3</v>
      </c>
      <c r="R8" s="80">
        <f>IFERROR(Q8/N8,"-")</f>
        <v>0.15789473684211</v>
      </c>
      <c r="S8" s="79">
        <v>1</v>
      </c>
      <c r="T8" s="79">
        <v>2</v>
      </c>
      <c r="U8" s="80">
        <f>IFERROR(T8/(Q8),"-")</f>
        <v>0.66666666666667</v>
      </c>
      <c r="V8" s="81"/>
      <c r="W8" s="82">
        <v>2</v>
      </c>
      <c r="X8" s="80">
        <f>IF(Q8=0,"-",W8/Q8)</f>
        <v>0.66666666666667</v>
      </c>
      <c r="Y8" s="181">
        <v>94000</v>
      </c>
      <c r="Z8" s="182">
        <f>IFERROR(Y8/Q8,"-")</f>
        <v>31333.333333333</v>
      </c>
      <c r="AA8" s="182">
        <f>IFERROR(Y8/W8,"-")</f>
        <v>47000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0.66666666666667</v>
      </c>
      <c r="BH8" s="109">
        <v>1</v>
      </c>
      <c r="BI8" s="111">
        <f>IFERROR(BH8/BF8,"-")</f>
        <v>0.5</v>
      </c>
      <c r="BJ8" s="112">
        <v>8000</v>
      </c>
      <c r="BK8" s="113">
        <f>IFERROR(BJ8/BF8,"-")</f>
        <v>4000</v>
      </c>
      <c r="BL8" s="114"/>
      <c r="BM8" s="114">
        <v>1</v>
      </c>
      <c r="BN8" s="114"/>
      <c r="BO8" s="116">
        <v>1</v>
      </c>
      <c r="BP8" s="117">
        <f>IF(Q8=0,"",IF(BO8=0,"",(BO8/Q8)))</f>
        <v>0.33333333333333</v>
      </c>
      <c r="BQ8" s="118">
        <v>1</v>
      </c>
      <c r="BR8" s="119">
        <f>IFERROR(BQ8/BO8,"-")</f>
        <v>1</v>
      </c>
      <c r="BS8" s="120">
        <v>86000</v>
      </c>
      <c r="BT8" s="121">
        <f>IFERROR(BS8/BO8,"-")</f>
        <v>86000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94000</v>
      </c>
      <c r="CR8" s="138">
        <v>86000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4</v>
      </c>
      <c r="M9" s="79">
        <v>0</v>
      </c>
      <c r="N9" s="79">
        <v>19</v>
      </c>
      <c r="O9" s="88">
        <v>1</v>
      </c>
      <c r="P9" s="89">
        <v>0</v>
      </c>
      <c r="Q9" s="90">
        <f>O9+P9</f>
        <v>1</v>
      </c>
      <c r="R9" s="80">
        <f>IFERROR(Q9/N9,"-")</f>
        <v>0.052631578947368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1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174</v>
      </c>
      <c r="M10" s="79">
        <v>117</v>
      </c>
      <c r="N10" s="79">
        <v>70</v>
      </c>
      <c r="O10" s="88">
        <v>42</v>
      </c>
      <c r="P10" s="89">
        <v>0</v>
      </c>
      <c r="Q10" s="90">
        <f>O10+P10</f>
        <v>42</v>
      </c>
      <c r="R10" s="80">
        <f>IFERROR(Q10/N10,"-")</f>
        <v>0.6</v>
      </c>
      <c r="S10" s="79">
        <v>9</v>
      </c>
      <c r="T10" s="79">
        <v>16</v>
      </c>
      <c r="U10" s="80">
        <f>IFERROR(T10/(Q10),"-")</f>
        <v>0.38095238095238</v>
      </c>
      <c r="V10" s="81"/>
      <c r="W10" s="82">
        <v>16</v>
      </c>
      <c r="X10" s="80">
        <f>IF(Q10=0,"-",W10/Q10)</f>
        <v>0.38095238095238</v>
      </c>
      <c r="Y10" s="181">
        <v>1247000</v>
      </c>
      <c r="Z10" s="182">
        <f>IFERROR(Y10/Q10,"-")</f>
        <v>29690.476190476</v>
      </c>
      <c r="AA10" s="182">
        <f>IFERROR(Y10/W10,"-")</f>
        <v>77937.5</v>
      </c>
      <c r="AB10" s="176"/>
      <c r="AC10" s="83"/>
      <c r="AD10" s="77"/>
      <c r="AE10" s="91">
        <v>1</v>
      </c>
      <c r="AF10" s="92">
        <f>IF(Q10=0,"",IF(AE10=0,"",(AE10/Q10)))</f>
        <v>0.023809523809524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4</v>
      </c>
      <c r="BG10" s="110">
        <f>IF(Q10=0,"",IF(BF10=0,"",(BF10/Q10)))</f>
        <v>0.095238095238095</v>
      </c>
      <c r="BH10" s="109">
        <v>1</v>
      </c>
      <c r="BI10" s="111">
        <f>IFERROR(BH10/BF10,"-")</f>
        <v>0.25</v>
      </c>
      <c r="BJ10" s="112">
        <v>3000</v>
      </c>
      <c r="BK10" s="113">
        <f>IFERROR(BJ10/BF10,"-")</f>
        <v>750</v>
      </c>
      <c r="BL10" s="114"/>
      <c r="BM10" s="114">
        <v>1</v>
      </c>
      <c r="BN10" s="114"/>
      <c r="BO10" s="116">
        <v>16</v>
      </c>
      <c r="BP10" s="117">
        <f>IF(Q10=0,"",IF(BO10=0,"",(BO10/Q10)))</f>
        <v>0.38095238095238</v>
      </c>
      <c r="BQ10" s="118">
        <v>5</v>
      </c>
      <c r="BR10" s="119">
        <f>IFERROR(BQ10/BO10,"-")</f>
        <v>0.3125</v>
      </c>
      <c r="BS10" s="120">
        <v>102000</v>
      </c>
      <c r="BT10" s="121">
        <f>IFERROR(BS10/BO10,"-")</f>
        <v>6375</v>
      </c>
      <c r="BU10" s="122"/>
      <c r="BV10" s="122">
        <v>3</v>
      </c>
      <c r="BW10" s="122">
        <v>2</v>
      </c>
      <c r="BX10" s="123">
        <v>16</v>
      </c>
      <c r="BY10" s="124">
        <f>IF(Q10=0,"",IF(BX10=0,"",(BX10/Q10)))</f>
        <v>0.38095238095238</v>
      </c>
      <c r="BZ10" s="125">
        <v>7</v>
      </c>
      <c r="CA10" s="126">
        <f>IFERROR(BZ10/BX10,"-")</f>
        <v>0.4375</v>
      </c>
      <c r="CB10" s="127">
        <v>1087000</v>
      </c>
      <c r="CC10" s="128">
        <f>IFERROR(CB10/BX10,"-")</f>
        <v>67937.5</v>
      </c>
      <c r="CD10" s="129"/>
      <c r="CE10" s="129"/>
      <c r="CF10" s="129">
        <v>7</v>
      </c>
      <c r="CG10" s="130">
        <v>5</v>
      </c>
      <c r="CH10" s="131">
        <f>IF(Q10=0,"",IF(CG10=0,"",(CG10/Q10)))</f>
        <v>0.11904761904762</v>
      </c>
      <c r="CI10" s="132">
        <v>3</v>
      </c>
      <c r="CJ10" s="133">
        <f>IFERROR(CI10/CG10,"-")</f>
        <v>0.6</v>
      </c>
      <c r="CK10" s="134">
        <v>55000</v>
      </c>
      <c r="CL10" s="135">
        <f>IFERROR(CK10/CG10,"-")</f>
        <v>11000</v>
      </c>
      <c r="CM10" s="136"/>
      <c r="CN10" s="136">
        <v>2</v>
      </c>
      <c r="CO10" s="136">
        <v>1</v>
      </c>
      <c r="CP10" s="137">
        <v>16</v>
      </c>
      <c r="CQ10" s="138">
        <v>1247000</v>
      </c>
      <c r="CR10" s="138">
        <v>463000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2.0670877192982</v>
      </c>
      <c r="B11" s="184" t="s">
        <v>75</v>
      </c>
      <c r="C11" s="184" t="s">
        <v>58</v>
      </c>
      <c r="D11" s="184"/>
      <c r="E11" s="184" t="s">
        <v>76</v>
      </c>
      <c r="F11" s="184" t="s">
        <v>77</v>
      </c>
      <c r="G11" s="184" t="s">
        <v>61</v>
      </c>
      <c r="H11" s="87" t="s">
        <v>78</v>
      </c>
      <c r="I11" s="87" t="s">
        <v>79</v>
      </c>
      <c r="J11" s="186" t="s">
        <v>80</v>
      </c>
      <c r="K11" s="176">
        <v>570000</v>
      </c>
      <c r="L11" s="79">
        <v>20</v>
      </c>
      <c r="M11" s="79">
        <v>0</v>
      </c>
      <c r="N11" s="79">
        <v>80</v>
      </c>
      <c r="O11" s="88">
        <v>4</v>
      </c>
      <c r="P11" s="89">
        <v>0</v>
      </c>
      <c r="Q11" s="90">
        <f>O11+P11</f>
        <v>4</v>
      </c>
      <c r="R11" s="80">
        <f>IFERROR(Q11/N11,"-")</f>
        <v>0.05</v>
      </c>
      <c r="S11" s="79">
        <v>0</v>
      </c>
      <c r="T11" s="79">
        <v>2</v>
      </c>
      <c r="U11" s="80">
        <f>IFERROR(T11/(Q11),"-")</f>
        <v>0.5</v>
      </c>
      <c r="V11" s="81">
        <f>IFERROR(K11/SUM(Q11:Q16),"-")</f>
        <v>19655.172413793</v>
      </c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>
        <f>SUM(Y11:Y16)-SUM(K11:K16)</f>
        <v>608240</v>
      </c>
      <c r="AC11" s="83">
        <f>SUM(Y11:Y16)/SUM(K11:K16)</f>
        <v>2.0670877192982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76</v>
      </c>
      <c r="F12" s="184" t="s">
        <v>77</v>
      </c>
      <c r="G12" s="184" t="s">
        <v>73</v>
      </c>
      <c r="H12" s="87"/>
      <c r="I12" s="87"/>
      <c r="J12" s="87"/>
      <c r="K12" s="176"/>
      <c r="L12" s="79">
        <v>61</v>
      </c>
      <c r="M12" s="79">
        <v>36</v>
      </c>
      <c r="N12" s="79">
        <v>11</v>
      </c>
      <c r="O12" s="88">
        <v>10</v>
      </c>
      <c r="P12" s="89">
        <v>0</v>
      </c>
      <c r="Q12" s="90">
        <f>O12+P12</f>
        <v>10</v>
      </c>
      <c r="R12" s="80">
        <f>IFERROR(Q12/N12,"-")</f>
        <v>0.90909090909091</v>
      </c>
      <c r="S12" s="79">
        <v>3</v>
      </c>
      <c r="T12" s="79">
        <v>2</v>
      </c>
      <c r="U12" s="80">
        <f>IFERROR(T12/(Q12),"-")</f>
        <v>0.2</v>
      </c>
      <c r="V12" s="81"/>
      <c r="W12" s="82">
        <v>5</v>
      </c>
      <c r="X12" s="80">
        <f>IF(Q12=0,"-",W12/Q12)</f>
        <v>0.5</v>
      </c>
      <c r="Y12" s="181">
        <v>57000</v>
      </c>
      <c r="Z12" s="182">
        <f>IFERROR(Y12/Q12,"-")</f>
        <v>5700</v>
      </c>
      <c r="AA12" s="182">
        <f>IFERROR(Y12/W12,"-")</f>
        <v>11400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0.2</v>
      </c>
      <c r="BH12" s="109">
        <v>1</v>
      </c>
      <c r="BI12" s="111">
        <f>IFERROR(BH12/BF12,"-")</f>
        <v>0.5</v>
      </c>
      <c r="BJ12" s="112">
        <v>20000</v>
      </c>
      <c r="BK12" s="113">
        <f>IFERROR(BJ12/BF12,"-")</f>
        <v>10000</v>
      </c>
      <c r="BL12" s="114"/>
      <c r="BM12" s="114"/>
      <c r="BN12" s="114">
        <v>1</v>
      </c>
      <c r="BO12" s="116">
        <v>3</v>
      </c>
      <c r="BP12" s="117">
        <f>IF(Q12=0,"",IF(BO12=0,"",(BO12/Q12)))</f>
        <v>0.3</v>
      </c>
      <c r="BQ12" s="118">
        <v>1</v>
      </c>
      <c r="BR12" s="119">
        <f>IFERROR(BQ12/BO12,"-")</f>
        <v>0.33333333333333</v>
      </c>
      <c r="BS12" s="120">
        <v>8000</v>
      </c>
      <c r="BT12" s="121">
        <f>IFERROR(BS12/BO12,"-")</f>
        <v>2666.6666666667</v>
      </c>
      <c r="BU12" s="122"/>
      <c r="BV12" s="122">
        <v>1</v>
      </c>
      <c r="BW12" s="122"/>
      <c r="BX12" s="123">
        <v>5</v>
      </c>
      <c r="BY12" s="124">
        <f>IF(Q12=0,"",IF(BX12=0,"",(BX12/Q12)))</f>
        <v>0.5</v>
      </c>
      <c r="BZ12" s="125">
        <v>3</v>
      </c>
      <c r="CA12" s="126">
        <f>IFERROR(BZ12/BX12,"-")</f>
        <v>0.6</v>
      </c>
      <c r="CB12" s="127">
        <v>29000</v>
      </c>
      <c r="CC12" s="128">
        <f>IFERROR(CB12/BX12,"-")</f>
        <v>5800</v>
      </c>
      <c r="CD12" s="129">
        <v>1</v>
      </c>
      <c r="CE12" s="129">
        <v>1</v>
      </c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5</v>
      </c>
      <c r="CQ12" s="138">
        <v>57000</v>
      </c>
      <c r="CR12" s="138">
        <v>20000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76</v>
      </c>
      <c r="F13" s="184" t="s">
        <v>83</v>
      </c>
      <c r="G13" s="184" t="s">
        <v>61</v>
      </c>
      <c r="H13" s="87" t="s">
        <v>84</v>
      </c>
      <c r="I13" s="87" t="s">
        <v>85</v>
      </c>
      <c r="J13" s="186" t="s">
        <v>86</v>
      </c>
      <c r="K13" s="176"/>
      <c r="L13" s="79">
        <v>2</v>
      </c>
      <c r="M13" s="79">
        <v>0</v>
      </c>
      <c r="N13" s="79">
        <v>22</v>
      </c>
      <c r="O13" s="88">
        <v>1</v>
      </c>
      <c r="P13" s="89">
        <v>0</v>
      </c>
      <c r="Q13" s="90">
        <f>O13+P13</f>
        <v>1</v>
      </c>
      <c r="R13" s="80">
        <f>IFERROR(Q13/N13,"-")</f>
        <v>0.045454545454545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76</v>
      </c>
      <c r="F14" s="184" t="s">
        <v>83</v>
      </c>
      <c r="G14" s="184" t="s">
        <v>73</v>
      </c>
      <c r="H14" s="87"/>
      <c r="I14" s="87"/>
      <c r="J14" s="87"/>
      <c r="K14" s="176"/>
      <c r="L14" s="79">
        <v>28</v>
      </c>
      <c r="M14" s="79">
        <v>16</v>
      </c>
      <c r="N14" s="79">
        <v>4</v>
      </c>
      <c r="O14" s="88">
        <v>4</v>
      </c>
      <c r="P14" s="89">
        <v>0</v>
      </c>
      <c r="Q14" s="90">
        <f>O14+P14</f>
        <v>4</v>
      </c>
      <c r="R14" s="80">
        <f>IFERROR(Q14/N14,"-")</f>
        <v>1</v>
      </c>
      <c r="S14" s="79">
        <v>1</v>
      </c>
      <c r="T14" s="79">
        <v>1</v>
      </c>
      <c r="U14" s="80">
        <f>IFERROR(T14/(Q14),"-")</f>
        <v>0.25</v>
      </c>
      <c r="V14" s="81"/>
      <c r="W14" s="82">
        <v>3</v>
      </c>
      <c r="X14" s="80">
        <f>IF(Q14=0,"-",W14/Q14)</f>
        <v>0.75</v>
      </c>
      <c r="Y14" s="181">
        <v>162240</v>
      </c>
      <c r="Z14" s="182">
        <f>IFERROR(Y14/Q14,"-")</f>
        <v>40560</v>
      </c>
      <c r="AA14" s="182">
        <f>IFERROR(Y14/W14,"-")</f>
        <v>54080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0.5</v>
      </c>
      <c r="BH14" s="109">
        <v>2</v>
      </c>
      <c r="BI14" s="111">
        <f>IFERROR(BH14/BF14,"-")</f>
        <v>1</v>
      </c>
      <c r="BJ14" s="112">
        <v>79240</v>
      </c>
      <c r="BK14" s="113">
        <f>IFERROR(BJ14/BF14,"-")</f>
        <v>39620</v>
      </c>
      <c r="BL14" s="114"/>
      <c r="BM14" s="114">
        <v>1</v>
      </c>
      <c r="BN14" s="114">
        <v>1</v>
      </c>
      <c r="BO14" s="116">
        <v>1</v>
      </c>
      <c r="BP14" s="117">
        <f>IF(Q14=0,"",IF(BO14=0,"",(BO14/Q14)))</f>
        <v>0.25</v>
      </c>
      <c r="BQ14" s="118">
        <v>1</v>
      </c>
      <c r="BR14" s="119">
        <f>IFERROR(BQ14/BO14,"-")</f>
        <v>1</v>
      </c>
      <c r="BS14" s="120">
        <v>83000</v>
      </c>
      <c r="BT14" s="121">
        <f>IFERROR(BS14/BO14,"-")</f>
        <v>83000</v>
      </c>
      <c r="BU14" s="122"/>
      <c r="BV14" s="122"/>
      <c r="BW14" s="122">
        <v>1</v>
      </c>
      <c r="BX14" s="123">
        <v>1</v>
      </c>
      <c r="BY14" s="124">
        <f>IF(Q14=0,"",IF(BX14=0,"",(BX14/Q14)))</f>
        <v>0.25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3</v>
      </c>
      <c r="CQ14" s="138">
        <v>162240</v>
      </c>
      <c r="CR14" s="138">
        <v>83000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89</v>
      </c>
      <c r="F15" s="184" t="s">
        <v>90</v>
      </c>
      <c r="G15" s="184" t="s">
        <v>61</v>
      </c>
      <c r="H15" s="87" t="s">
        <v>84</v>
      </c>
      <c r="I15" s="87" t="s">
        <v>85</v>
      </c>
      <c r="J15" s="186" t="s">
        <v>91</v>
      </c>
      <c r="K15" s="176"/>
      <c r="L15" s="79">
        <v>11</v>
      </c>
      <c r="M15" s="79">
        <v>0</v>
      </c>
      <c r="N15" s="79">
        <v>39</v>
      </c>
      <c r="O15" s="88">
        <v>4</v>
      </c>
      <c r="P15" s="89">
        <v>0</v>
      </c>
      <c r="Q15" s="90">
        <f>O15+P15</f>
        <v>4</v>
      </c>
      <c r="R15" s="80">
        <f>IFERROR(Q15/N15,"-")</f>
        <v>0.1025641025641</v>
      </c>
      <c r="S15" s="79">
        <v>3</v>
      </c>
      <c r="T15" s="79">
        <v>0</v>
      </c>
      <c r="U15" s="80">
        <f>IFERROR(T15/(Q15),"-")</f>
        <v>0</v>
      </c>
      <c r="V15" s="81"/>
      <c r="W15" s="82">
        <v>2</v>
      </c>
      <c r="X15" s="80">
        <f>IF(Q15=0,"-",W15/Q15)</f>
        <v>0.5</v>
      </c>
      <c r="Y15" s="181">
        <v>66000</v>
      </c>
      <c r="Z15" s="182">
        <f>IFERROR(Y15/Q15,"-")</f>
        <v>16500</v>
      </c>
      <c r="AA15" s="182">
        <f>IFERROR(Y15/W15,"-")</f>
        <v>33000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0.5</v>
      </c>
      <c r="BQ15" s="118">
        <v>1</v>
      </c>
      <c r="BR15" s="119">
        <f>IFERROR(BQ15/BO15,"-")</f>
        <v>0.5</v>
      </c>
      <c r="BS15" s="120">
        <v>5000</v>
      </c>
      <c r="BT15" s="121">
        <f>IFERROR(BS15/BO15,"-")</f>
        <v>2500</v>
      </c>
      <c r="BU15" s="122"/>
      <c r="BV15" s="122">
        <v>1</v>
      </c>
      <c r="BW15" s="122"/>
      <c r="BX15" s="123">
        <v>2</v>
      </c>
      <c r="BY15" s="124">
        <f>IF(Q15=0,"",IF(BX15=0,"",(BX15/Q15)))</f>
        <v>0.5</v>
      </c>
      <c r="BZ15" s="125">
        <v>1</v>
      </c>
      <c r="CA15" s="126">
        <f>IFERROR(BZ15/BX15,"-")</f>
        <v>0.5</v>
      </c>
      <c r="CB15" s="127">
        <v>61000</v>
      </c>
      <c r="CC15" s="128">
        <f>IFERROR(CB15/BX15,"-")</f>
        <v>30500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66000</v>
      </c>
      <c r="CR15" s="138">
        <v>61000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89</v>
      </c>
      <c r="F16" s="184" t="s">
        <v>90</v>
      </c>
      <c r="G16" s="184" t="s">
        <v>73</v>
      </c>
      <c r="H16" s="87"/>
      <c r="I16" s="87"/>
      <c r="J16" s="87"/>
      <c r="K16" s="176"/>
      <c r="L16" s="79">
        <v>37</v>
      </c>
      <c r="M16" s="79">
        <v>27</v>
      </c>
      <c r="N16" s="79">
        <v>5</v>
      </c>
      <c r="O16" s="88">
        <v>6</v>
      </c>
      <c r="P16" s="89">
        <v>0</v>
      </c>
      <c r="Q16" s="90">
        <f>O16+P16</f>
        <v>6</v>
      </c>
      <c r="R16" s="80">
        <f>IFERROR(Q16/N16,"-")</f>
        <v>1.2</v>
      </c>
      <c r="S16" s="79">
        <v>2</v>
      </c>
      <c r="T16" s="79">
        <v>2</v>
      </c>
      <c r="U16" s="80">
        <f>IFERROR(T16/(Q16),"-")</f>
        <v>0.33333333333333</v>
      </c>
      <c r="V16" s="81"/>
      <c r="W16" s="82">
        <v>2</v>
      </c>
      <c r="X16" s="80">
        <f>IF(Q16=0,"-",W16/Q16)</f>
        <v>0.33333333333333</v>
      </c>
      <c r="Y16" s="181">
        <v>893000</v>
      </c>
      <c r="Z16" s="182">
        <f>IFERROR(Y16/Q16,"-")</f>
        <v>148833.33333333</v>
      </c>
      <c r="AA16" s="182">
        <f>IFERROR(Y16/W16,"-")</f>
        <v>446500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0.5</v>
      </c>
      <c r="BQ16" s="118">
        <v>1</v>
      </c>
      <c r="BR16" s="119">
        <f>IFERROR(BQ16/BO16,"-")</f>
        <v>0.33333333333333</v>
      </c>
      <c r="BS16" s="120">
        <v>303000</v>
      </c>
      <c r="BT16" s="121">
        <f>IFERROR(BS16/BO16,"-")</f>
        <v>101000</v>
      </c>
      <c r="BU16" s="122"/>
      <c r="BV16" s="122"/>
      <c r="BW16" s="122">
        <v>1</v>
      </c>
      <c r="BX16" s="123">
        <v>2</v>
      </c>
      <c r="BY16" s="124">
        <f>IF(Q16=0,"",IF(BX16=0,"",(BX16/Q16)))</f>
        <v>0.33333333333333</v>
      </c>
      <c r="BZ16" s="125">
        <v>1</v>
      </c>
      <c r="CA16" s="126">
        <f>IFERROR(BZ16/BX16,"-")</f>
        <v>0.5</v>
      </c>
      <c r="CB16" s="127">
        <v>590000</v>
      </c>
      <c r="CC16" s="128">
        <f>IFERROR(CB16/BX16,"-")</f>
        <v>295000</v>
      </c>
      <c r="CD16" s="129"/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893000</v>
      </c>
      <c r="CR16" s="138">
        <v>590000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3.6111111111111</v>
      </c>
      <c r="B17" s="184" t="s">
        <v>93</v>
      </c>
      <c r="C17" s="184" t="s">
        <v>58</v>
      </c>
      <c r="D17" s="184"/>
      <c r="E17" s="184" t="s">
        <v>59</v>
      </c>
      <c r="F17" s="184" t="s">
        <v>60</v>
      </c>
      <c r="G17" s="184" t="s">
        <v>94</v>
      </c>
      <c r="H17" s="87" t="s">
        <v>95</v>
      </c>
      <c r="I17" s="87" t="s">
        <v>96</v>
      </c>
      <c r="J17" s="185" t="s">
        <v>97</v>
      </c>
      <c r="K17" s="176">
        <v>450000</v>
      </c>
      <c r="L17" s="79">
        <v>41</v>
      </c>
      <c r="M17" s="79">
        <v>0</v>
      </c>
      <c r="N17" s="79">
        <v>111</v>
      </c>
      <c r="O17" s="88">
        <v>14</v>
      </c>
      <c r="P17" s="89">
        <v>0</v>
      </c>
      <c r="Q17" s="90">
        <f>O17+P17</f>
        <v>14</v>
      </c>
      <c r="R17" s="80">
        <f>IFERROR(Q17/N17,"-")</f>
        <v>0.12612612612613</v>
      </c>
      <c r="S17" s="79">
        <v>1</v>
      </c>
      <c r="T17" s="79">
        <v>5</v>
      </c>
      <c r="U17" s="80">
        <f>IFERROR(T17/(Q17),"-")</f>
        <v>0.35714285714286</v>
      </c>
      <c r="V17" s="81">
        <f>IFERROR(K17/SUM(Q17:Q18),"-")</f>
        <v>13636.363636364</v>
      </c>
      <c r="W17" s="82">
        <v>4</v>
      </c>
      <c r="X17" s="80">
        <f>IF(Q17=0,"-",W17/Q17)</f>
        <v>0.28571428571429</v>
      </c>
      <c r="Y17" s="181">
        <v>376000</v>
      </c>
      <c r="Z17" s="182">
        <f>IFERROR(Y17/Q17,"-")</f>
        <v>26857.142857143</v>
      </c>
      <c r="AA17" s="182">
        <f>IFERROR(Y17/W17,"-")</f>
        <v>94000</v>
      </c>
      <c r="AB17" s="176">
        <f>SUM(Y17:Y18)-SUM(K17:K18)</f>
        <v>1175000</v>
      </c>
      <c r="AC17" s="83">
        <f>SUM(Y17:Y18)/SUM(K17:K18)</f>
        <v>3.6111111111111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4</v>
      </c>
      <c r="BG17" s="110">
        <f>IF(Q17=0,"",IF(BF17=0,"",(BF17/Q17)))</f>
        <v>0.28571428571429</v>
      </c>
      <c r="BH17" s="109">
        <v>1</v>
      </c>
      <c r="BI17" s="111">
        <f>IFERROR(BH17/BF17,"-")</f>
        <v>0.25</v>
      </c>
      <c r="BJ17" s="112">
        <v>3000</v>
      </c>
      <c r="BK17" s="113">
        <f>IFERROR(BJ17/BF17,"-")</f>
        <v>750</v>
      </c>
      <c r="BL17" s="114">
        <v>1</v>
      </c>
      <c r="BM17" s="114"/>
      <c r="BN17" s="114"/>
      <c r="BO17" s="116">
        <v>6</v>
      </c>
      <c r="BP17" s="117">
        <f>IF(Q17=0,"",IF(BO17=0,"",(BO17/Q17)))</f>
        <v>0.42857142857143</v>
      </c>
      <c r="BQ17" s="118">
        <v>1</v>
      </c>
      <c r="BR17" s="119">
        <f>IFERROR(BQ17/BO17,"-")</f>
        <v>0.16666666666667</v>
      </c>
      <c r="BS17" s="120">
        <v>357000</v>
      </c>
      <c r="BT17" s="121">
        <f>IFERROR(BS17/BO17,"-")</f>
        <v>59500</v>
      </c>
      <c r="BU17" s="122"/>
      <c r="BV17" s="122"/>
      <c r="BW17" s="122">
        <v>1</v>
      </c>
      <c r="BX17" s="123">
        <v>4</v>
      </c>
      <c r="BY17" s="124">
        <f>IF(Q17=0,"",IF(BX17=0,"",(BX17/Q17)))</f>
        <v>0.28571428571429</v>
      </c>
      <c r="BZ17" s="125">
        <v>2</v>
      </c>
      <c r="CA17" s="126">
        <f>IFERROR(BZ17/BX17,"-")</f>
        <v>0.5</v>
      </c>
      <c r="CB17" s="127">
        <v>16000</v>
      </c>
      <c r="CC17" s="128">
        <f>IFERROR(CB17/BX17,"-")</f>
        <v>4000</v>
      </c>
      <c r="CD17" s="129">
        <v>1</v>
      </c>
      <c r="CE17" s="129">
        <v>1</v>
      </c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4</v>
      </c>
      <c r="CQ17" s="138">
        <v>376000</v>
      </c>
      <c r="CR17" s="138">
        <v>357000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98</v>
      </c>
      <c r="C18" s="184" t="s">
        <v>58</v>
      </c>
      <c r="D18" s="184"/>
      <c r="E18" s="184" t="s">
        <v>59</v>
      </c>
      <c r="F18" s="184" t="s">
        <v>60</v>
      </c>
      <c r="G18" s="184" t="s">
        <v>73</v>
      </c>
      <c r="H18" s="87"/>
      <c r="I18" s="87"/>
      <c r="J18" s="87"/>
      <c r="K18" s="176"/>
      <c r="L18" s="79">
        <v>76</v>
      </c>
      <c r="M18" s="79">
        <v>59</v>
      </c>
      <c r="N18" s="79">
        <v>34</v>
      </c>
      <c r="O18" s="88">
        <v>19</v>
      </c>
      <c r="P18" s="89">
        <v>0</v>
      </c>
      <c r="Q18" s="90">
        <f>O18+P18</f>
        <v>19</v>
      </c>
      <c r="R18" s="80">
        <f>IFERROR(Q18/N18,"-")</f>
        <v>0.55882352941176</v>
      </c>
      <c r="S18" s="79">
        <v>3</v>
      </c>
      <c r="T18" s="79">
        <v>6</v>
      </c>
      <c r="U18" s="80">
        <f>IFERROR(T18/(Q18),"-")</f>
        <v>0.31578947368421</v>
      </c>
      <c r="V18" s="81"/>
      <c r="W18" s="82">
        <v>4</v>
      </c>
      <c r="X18" s="80">
        <f>IF(Q18=0,"-",W18/Q18)</f>
        <v>0.21052631578947</v>
      </c>
      <c r="Y18" s="181">
        <v>1249000</v>
      </c>
      <c r="Z18" s="182">
        <f>IFERROR(Y18/Q18,"-")</f>
        <v>65736.842105263</v>
      </c>
      <c r="AA18" s="182">
        <f>IFERROR(Y18/W18,"-")</f>
        <v>312250</v>
      </c>
      <c r="AB18" s="176"/>
      <c r="AC18" s="83"/>
      <c r="AD18" s="77"/>
      <c r="AE18" s="91">
        <v>1</v>
      </c>
      <c r="AF18" s="92">
        <f>IF(Q18=0,"",IF(AE18=0,"",(AE18/Q18)))</f>
        <v>0.052631578947368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0.052631578947368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5</v>
      </c>
      <c r="BG18" s="110">
        <f>IF(Q18=0,"",IF(BF18=0,"",(BF18/Q18)))</f>
        <v>0.26315789473684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9</v>
      </c>
      <c r="BP18" s="117">
        <f>IF(Q18=0,"",IF(BO18=0,"",(BO18/Q18)))</f>
        <v>0.47368421052632</v>
      </c>
      <c r="BQ18" s="118">
        <v>2</v>
      </c>
      <c r="BR18" s="119">
        <f>IFERROR(BQ18/BO18,"-")</f>
        <v>0.22222222222222</v>
      </c>
      <c r="BS18" s="120">
        <v>1199000</v>
      </c>
      <c r="BT18" s="121">
        <f>IFERROR(BS18/BO18,"-")</f>
        <v>133222.22222222</v>
      </c>
      <c r="BU18" s="122"/>
      <c r="BV18" s="122"/>
      <c r="BW18" s="122">
        <v>2</v>
      </c>
      <c r="BX18" s="123">
        <v>2</v>
      </c>
      <c r="BY18" s="124">
        <f>IF(Q18=0,"",IF(BX18=0,"",(BX18/Q18)))</f>
        <v>0.10526315789474</v>
      </c>
      <c r="BZ18" s="125">
        <v>1</v>
      </c>
      <c r="CA18" s="126">
        <f>IFERROR(BZ18/BX18,"-")</f>
        <v>0.5</v>
      </c>
      <c r="CB18" s="127">
        <v>10000</v>
      </c>
      <c r="CC18" s="128">
        <f>IFERROR(CB18/BX18,"-")</f>
        <v>5000</v>
      </c>
      <c r="CD18" s="129"/>
      <c r="CE18" s="129">
        <v>1</v>
      </c>
      <c r="CF18" s="129"/>
      <c r="CG18" s="130">
        <v>1</v>
      </c>
      <c r="CH18" s="131">
        <f>IF(Q18=0,"",IF(CG18=0,"",(CG18/Q18)))</f>
        <v>0.052631578947368</v>
      </c>
      <c r="CI18" s="132">
        <v>1</v>
      </c>
      <c r="CJ18" s="133">
        <f>IFERROR(CI18/CG18,"-")</f>
        <v>1</v>
      </c>
      <c r="CK18" s="134">
        <v>40000</v>
      </c>
      <c r="CL18" s="135">
        <f>IFERROR(CK18/CG18,"-")</f>
        <v>40000</v>
      </c>
      <c r="CM18" s="136"/>
      <c r="CN18" s="136"/>
      <c r="CO18" s="136">
        <v>1</v>
      </c>
      <c r="CP18" s="137">
        <v>4</v>
      </c>
      <c r="CQ18" s="138">
        <v>1249000</v>
      </c>
      <c r="CR18" s="138">
        <v>1190000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>
        <f>AC19</f>
        <v>2.965625</v>
      </c>
      <c r="B19" s="184" t="s">
        <v>99</v>
      </c>
      <c r="C19" s="184" t="s">
        <v>58</v>
      </c>
      <c r="D19" s="184"/>
      <c r="E19" s="184" t="s">
        <v>59</v>
      </c>
      <c r="F19" s="184" t="s">
        <v>83</v>
      </c>
      <c r="G19" s="184" t="s">
        <v>94</v>
      </c>
      <c r="H19" s="87" t="s">
        <v>100</v>
      </c>
      <c r="I19" s="87" t="s">
        <v>63</v>
      </c>
      <c r="J19" s="185" t="s">
        <v>97</v>
      </c>
      <c r="K19" s="176">
        <v>320000</v>
      </c>
      <c r="L19" s="79">
        <v>24</v>
      </c>
      <c r="M19" s="79">
        <v>0</v>
      </c>
      <c r="N19" s="79">
        <v>80</v>
      </c>
      <c r="O19" s="88">
        <v>9</v>
      </c>
      <c r="P19" s="89">
        <v>0</v>
      </c>
      <c r="Q19" s="90">
        <f>O19+P19</f>
        <v>9</v>
      </c>
      <c r="R19" s="80">
        <f>IFERROR(Q19/N19,"-")</f>
        <v>0.1125</v>
      </c>
      <c r="S19" s="79">
        <v>2</v>
      </c>
      <c r="T19" s="79">
        <v>5</v>
      </c>
      <c r="U19" s="80">
        <f>IFERROR(T19/(Q19),"-")</f>
        <v>0.55555555555556</v>
      </c>
      <c r="V19" s="81">
        <f>IFERROR(K19/SUM(Q19:Q20),"-")</f>
        <v>13333.333333333</v>
      </c>
      <c r="W19" s="82">
        <v>2</v>
      </c>
      <c r="X19" s="80">
        <f>IF(Q19=0,"-",W19/Q19)</f>
        <v>0.22222222222222</v>
      </c>
      <c r="Y19" s="181">
        <v>99000</v>
      </c>
      <c r="Z19" s="182">
        <f>IFERROR(Y19/Q19,"-")</f>
        <v>11000</v>
      </c>
      <c r="AA19" s="182">
        <f>IFERROR(Y19/W19,"-")</f>
        <v>49500</v>
      </c>
      <c r="AB19" s="176">
        <f>SUM(Y19:Y20)-SUM(K19:K20)</f>
        <v>629000</v>
      </c>
      <c r="AC19" s="83">
        <f>SUM(Y19:Y20)/SUM(K19:K20)</f>
        <v>2.965625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3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4</v>
      </c>
      <c r="BP19" s="117">
        <f>IF(Q19=0,"",IF(BO19=0,"",(BO19/Q19)))</f>
        <v>0.44444444444444</v>
      </c>
      <c r="BQ19" s="118">
        <v>2</v>
      </c>
      <c r="BR19" s="119">
        <f>IFERROR(BQ19/BO19,"-")</f>
        <v>0.5</v>
      </c>
      <c r="BS19" s="120">
        <v>99000</v>
      </c>
      <c r="BT19" s="121">
        <f>IFERROR(BS19/BO19,"-")</f>
        <v>24750</v>
      </c>
      <c r="BU19" s="122"/>
      <c r="BV19" s="122"/>
      <c r="BW19" s="122">
        <v>2</v>
      </c>
      <c r="BX19" s="123">
        <v>2</v>
      </c>
      <c r="BY19" s="124">
        <f>IF(Q19=0,"",IF(BX19=0,"",(BX19/Q19)))</f>
        <v>0.22222222222222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99000</v>
      </c>
      <c r="CR19" s="138">
        <v>84000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101</v>
      </c>
      <c r="C20" s="184" t="s">
        <v>58</v>
      </c>
      <c r="D20" s="184"/>
      <c r="E20" s="184" t="s">
        <v>59</v>
      </c>
      <c r="F20" s="184" t="s">
        <v>83</v>
      </c>
      <c r="G20" s="184" t="s">
        <v>73</v>
      </c>
      <c r="H20" s="87"/>
      <c r="I20" s="87"/>
      <c r="J20" s="87"/>
      <c r="K20" s="176"/>
      <c r="L20" s="79">
        <v>67</v>
      </c>
      <c r="M20" s="79">
        <v>46</v>
      </c>
      <c r="N20" s="79">
        <v>27</v>
      </c>
      <c r="O20" s="88">
        <v>15</v>
      </c>
      <c r="P20" s="89">
        <v>0</v>
      </c>
      <c r="Q20" s="90">
        <f>O20+P20</f>
        <v>15</v>
      </c>
      <c r="R20" s="80">
        <f>IFERROR(Q20/N20,"-")</f>
        <v>0.55555555555556</v>
      </c>
      <c r="S20" s="79">
        <v>5</v>
      </c>
      <c r="T20" s="79">
        <v>3</v>
      </c>
      <c r="U20" s="80">
        <f>IFERROR(T20/(Q20),"-")</f>
        <v>0.2</v>
      </c>
      <c r="V20" s="81"/>
      <c r="W20" s="82">
        <v>4</v>
      </c>
      <c r="X20" s="80">
        <f>IF(Q20=0,"-",W20/Q20)</f>
        <v>0.26666666666667</v>
      </c>
      <c r="Y20" s="181">
        <v>850000</v>
      </c>
      <c r="Z20" s="182">
        <f>IFERROR(Y20/Q20,"-")</f>
        <v>56666.666666667</v>
      </c>
      <c r="AA20" s="182">
        <f>IFERROR(Y20/W20,"-")</f>
        <v>212500</v>
      </c>
      <c r="AB20" s="176"/>
      <c r="AC20" s="83"/>
      <c r="AD20" s="77"/>
      <c r="AE20" s="91">
        <v>1</v>
      </c>
      <c r="AF20" s="92">
        <f>IF(Q20=0,"",IF(AE20=0,"",(AE20/Q20)))</f>
        <v>0.066666666666667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0.2</v>
      </c>
      <c r="BH20" s="109">
        <v>1</v>
      </c>
      <c r="BI20" s="111">
        <f>IFERROR(BH20/BF20,"-")</f>
        <v>0.33333333333333</v>
      </c>
      <c r="BJ20" s="112">
        <v>3000</v>
      </c>
      <c r="BK20" s="113">
        <f>IFERROR(BJ20/BF20,"-")</f>
        <v>1000</v>
      </c>
      <c r="BL20" s="114">
        <v>1</v>
      </c>
      <c r="BM20" s="114"/>
      <c r="BN20" s="114"/>
      <c r="BO20" s="116">
        <v>5</v>
      </c>
      <c r="BP20" s="117">
        <f>IF(Q20=0,"",IF(BO20=0,"",(BO20/Q20)))</f>
        <v>0.33333333333333</v>
      </c>
      <c r="BQ20" s="118">
        <v>1</v>
      </c>
      <c r="BR20" s="119">
        <f>IFERROR(BQ20/BO20,"-")</f>
        <v>0.2</v>
      </c>
      <c r="BS20" s="120">
        <v>7000</v>
      </c>
      <c r="BT20" s="121">
        <f>IFERROR(BS20/BO20,"-")</f>
        <v>1400</v>
      </c>
      <c r="BU20" s="122"/>
      <c r="BV20" s="122"/>
      <c r="BW20" s="122">
        <v>1</v>
      </c>
      <c r="BX20" s="123">
        <v>5</v>
      </c>
      <c r="BY20" s="124">
        <f>IF(Q20=0,"",IF(BX20=0,"",(BX20/Q20)))</f>
        <v>0.33333333333333</v>
      </c>
      <c r="BZ20" s="125">
        <v>2</v>
      </c>
      <c r="CA20" s="126">
        <f>IFERROR(BZ20/BX20,"-")</f>
        <v>0.4</v>
      </c>
      <c r="CB20" s="127">
        <v>840000</v>
      </c>
      <c r="CC20" s="128">
        <f>IFERROR(CB20/BX20,"-")</f>
        <v>168000</v>
      </c>
      <c r="CD20" s="129"/>
      <c r="CE20" s="129">
        <v>1</v>
      </c>
      <c r="CF20" s="129">
        <v>1</v>
      </c>
      <c r="CG20" s="130">
        <v>1</v>
      </c>
      <c r="CH20" s="131">
        <f>IF(Q20=0,"",IF(CG20=0,"",(CG20/Q20)))</f>
        <v>0.066666666666667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4</v>
      </c>
      <c r="CQ20" s="138">
        <v>850000</v>
      </c>
      <c r="CR20" s="138">
        <v>820000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1.2711538461538</v>
      </c>
      <c r="B21" s="184" t="s">
        <v>102</v>
      </c>
      <c r="C21" s="184" t="s">
        <v>58</v>
      </c>
      <c r="D21" s="184"/>
      <c r="E21" s="184" t="s">
        <v>103</v>
      </c>
      <c r="F21" s="184" t="s">
        <v>83</v>
      </c>
      <c r="G21" s="184" t="s">
        <v>61</v>
      </c>
      <c r="H21" s="87" t="s">
        <v>104</v>
      </c>
      <c r="I21" s="87" t="s">
        <v>105</v>
      </c>
      <c r="J21" s="87" t="s">
        <v>106</v>
      </c>
      <c r="K21" s="176">
        <v>520000</v>
      </c>
      <c r="L21" s="79">
        <v>3</v>
      </c>
      <c r="M21" s="79">
        <v>0</v>
      </c>
      <c r="N21" s="79">
        <v>18</v>
      </c>
      <c r="O21" s="88">
        <v>2</v>
      </c>
      <c r="P21" s="89">
        <v>0</v>
      </c>
      <c r="Q21" s="90">
        <f>O21+P21</f>
        <v>2</v>
      </c>
      <c r="R21" s="80">
        <f>IFERROR(Q21/N21,"-")</f>
        <v>0.11111111111111</v>
      </c>
      <c r="S21" s="79">
        <v>0</v>
      </c>
      <c r="T21" s="79">
        <v>2</v>
      </c>
      <c r="U21" s="80">
        <f>IFERROR(T21/(Q21),"-")</f>
        <v>1</v>
      </c>
      <c r="V21" s="81">
        <f>IFERROR(K21/SUM(Q21:Q25),"-")</f>
        <v>20800</v>
      </c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>
        <f>SUM(Y21:Y25)-SUM(K21:K25)</f>
        <v>141000</v>
      </c>
      <c r="AC21" s="83">
        <f>SUM(Y21:Y25)/SUM(K21:K25)</f>
        <v>1.2711538461538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107</v>
      </c>
      <c r="C22" s="184" t="s">
        <v>58</v>
      </c>
      <c r="D22" s="184"/>
      <c r="E22" s="184" t="s">
        <v>89</v>
      </c>
      <c r="F22" s="184" t="s">
        <v>77</v>
      </c>
      <c r="G22" s="184" t="s">
        <v>61</v>
      </c>
      <c r="H22" s="87" t="s">
        <v>104</v>
      </c>
      <c r="I22" s="87" t="s">
        <v>105</v>
      </c>
      <c r="J22" s="87" t="s">
        <v>108</v>
      </c>
      <c r="K22" s="176"/>
      <c r="L22" s="79">
        <v>2</v>
      </c>
      <c r="M22" s="79">
        <v>0</v>
      </c>
      <c r="N22" s="79">
        <v>37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110</v>
      </c>
      <c r="F23" s="184" t="s">
        <v>111</v>
      </c>
      <c r="G23" s="184" t="s">
        <v>61</v>
      </c>
      <c r="H23" s="87" t="s">
        <v>104</v>
      </c>
      <c r="I23" s="87" t="s">
        <v>105</v>
      </c>
      <c r="J23" s="87" t="s">
        <v>112</v>
      </c>
      <c r="K23" s="176"/>
      <c r="L23" s="79">
        <v>10</v>
      </c>
      <c r="M23" s="79">
        <v>0</v>
      </c>
      <c r="N23" s="79">
        <v>35</v>
      </c>
      <c r="O23" s="88">
        <v>4</v>
      </c>
      <c r="P23" s="89">
        <v>0</v>
      </c>
      <c r="Q23" s="90">
        <f>O23+P23</f>
        <v>4</v>
      </c>
      <c r="R23" s="80">
        <f>IFERROR(Q23/N23,"-")</f>
        <v>0.11428571428571</v>
      </c>
      <c r="S23" s="79">
        <v>1</v>
      </c>
      <c r="T23" s="79">
        <v>2</v>
      </c>
      <c r="U23" s="80">
        <f>IFERROR(T23/(Q23),"-")</f>
        <v>0.5</v>
      </c>
      <c r="V23" s="81"/>
      <c r="W23" s="82">
        <v>1</v>
      </c>
      <c r="X23" s="80">
        <f>IF(Q23=0,"-",W23/Q23)</f>
        <v>0.25</v>
      </c>
      <c r="Y23" s="181">
        <v>530000</v>
      </c>
      <c r="Z23" s="182">
        <f>IFERROR(Y23/Q23,"-")</f>
        <v>132500</v>
      </c>
      <c r="AA23" s="182">
        <f>IFERROR(Y23/W23,"-")</f>
        <v>530000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0.25</v>
      </c>
      <c r="BH23" s="109">
        <v>1</v>
      </c>
      <c r="BI23" s="111">
        <f>IFERROR(BH23/BF23,"-")</f>
        <v>1</v>
      </c>
      <c r="BJ23" s="112">
        <v>530000</v>
      </c>
      <c r="BK23" s="113">
        <f>IFERROR(BJ23/BF23,"-")</f>
        <v>530000</v>
      </c>
      <c r="BL23" s="114"/>
      <c r="BM23" s="114"/>
      <c r="BN23" s="114">
        <v>1</v>
      </c>
      <c r="BO23" s="116">
        <v>3</v>
      </c>
      <c r="BP23" s="117">
        <f>IF(Q23=0,"",IF(BO23=0,"",(BO23/Q23)))</f>
        <v>0.75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1</v>
      </c>
      <c r="CQ23" s="138">
        <v>530000</v>
      </c>
      <c r="CR23" s="138">
        <v>530000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/>
      <c r="B24" s="184" t="s">
        <v>113</v>
      </c>
      <c r="C24" s="184" t="s">
        <v>58</v>
      </c>
      <c r="D24" s="184"/>
      <c r="E24" s="184" t="s">
        <v>89</v>
      </c>
      <c r="F24" s="184" t="s">
        <v>114</v>
      </c>
      <c r="G24" s="184" t="s">
        <v>61</v>
      </c>
      <c r="H24" s="87" t="s">
        <v>104</v>
      </c>
      <c r="I24" s="87" t="s">
        <v>105</v>
      </c>
      <c r="J24" s="87" t="s">
        <v>115</v>
      </c>
      <c r="K24" s="176"/>
      <c r="L24" s="79">
        <v>7</v>
      </c>
      <c r="M24" s="79">
        <v>0</v>
      </c>
      <c r="N24" s="79">
        <v>36</v>
      </c>
      <c r="O24" s="88">
        <v>3</v>
      </c>
      <c r="P24" s="89">
        <v>0</v>
      </c>
      <c r="Q24" s="90">
        <f>O24+P24</f>
        <v>3</v>
      </c>
      <c r="R24" s="80">
        <f>IFERROR(Q24/N24,"-")</f>
        <v>0.083333333333333</v>
      </c>
      <c r="S24" s="79">
        <v>0</v>
      </c>
      <c r="T24" s="79">
        <v>1</v>
      </c>
      <c r="U24" s="80">
        <f>IFERROR(T24/(Q24),"-")</f>
        <v>0.33333333333333</v>
      </c>
      <c r="V24" s="81"/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0.66666666666667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116</v>
      </c>
      <c r="C25" s="184" t="s">
        <v>58</v>
      </c>
      <c r="D25" s="184"/>
      <c r="E25" s="184" t="s">
        <v>72</v>
      </c>
      <c r="F25" s="184" t="s">
        <v>72</v>
      </c>
      <c r="G25" s="184" t="s">
        <v>73</v>
      </c>
      <c r="H25" s="87" t="s">
        <v>74</v>
      </c>
      <c r="I25" s="87"/>
      <c r="J25" s="87"/>
      <c r="K25" s="176"/>
      <c r="L25" s="79">
        <v>96</v>
      </c>
      <c r="M25" s="79">
        <v>63</v>
      </c>
      <c r="N25" s="79">
        <v>12</v>
      </c>
      <c r="O25" s="88">
        <v>16</v>
      </c>
      <c r="P25" s="89">
        <v>0</v>
      </c>
      <c r="Q25" s="90">
        <f>O25+P25</f>
        <v>16</v>
      </c>
      <c r="R25" s="80">
        <f>IFERROR(Q25/N25,"-")</f>
        <v>1.3333333333333</v>
      </c>
      <c r="S25" s="79">
        <v>4</v>
      </c>
      <c r="T25" s="79">
        <v>1</v>
      </c>
      <c r="U25" s="80">
        <f>IFERROR(T25/(Q25),"-")</f>
        <v>0.0625</v>
      </c>
      <c r="V25" s="81"/>
      <c r="W25" s="82">
        <v>7</v>
      </c>
      <c r="X25" s="80">
        <f>IF(Q25=0,"-",W25/Q25)</f>
        <v>0.4375</v>
      </c>
      <c r="Y25" s="181">
        <v>131000</v>
      </c>
      <c r="Z25" s="182">
        <f>IFERROR(Y25/Q25,"-")</f>
        <v>8187.5</v>
      </c>
      <c r="AA25" s="182">
        <f>IFERROR(Y25/W25,"-")</f>
        <v>18714.285714286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0.0625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>
        <v>1</v>
      </c>
      <c r="AX25" s="104">
        <f>IF(Q25=0,"",IF(AW25=0,"",(AW25/Q25)))</f>
        <v>0.0625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4</v>
      </c>
      <c r="BG25" s="110">
        <f>IF(Q25=0,"",IF(BF25=0,"",(BF25/Q25)))</f>
        <v>0.25</v>
      </c>
      <c r="BH25" s="109">
        <v>1</v>
      </c>
      <c r="BI25" s="111">
        <f>IFERROR(BH25/BF25,"-")</f>
        <v>0.25</v>
      </c>
      <c r="BJ25" s="112">
        <v>3000</v>
      </c>
      <c r="BK25" s="113">
        <f>IFERROR(BJ25/BF25,"-")</f>
        <v>750</v>
      </c>
      <c r="BL25" s="114">
        <v>1</v>
      </c>
      <c r="BM25" s="114"/>
      <c r="BN25" s="114"/>
      <c r="BO25" s="116">
        <v>4</v>
      </c>
      <c r="BP25" s="117">
        <f>IF(Q25=0,"",IF(BO25=0,"",(BO25/Q25)))</f>
        <v>0.25</v>
      </c>
      <c r="BQ25" s="118">
        <v>2</v>
      </c>
      <c r="BR25" s="119">
        <f>IFERROR(BQ25/BO25,"-")</f>
        <v>0.5</v>
      </c>
      <c r="BS25" s="120">
        <v>53000</v>
      </c>
      <c r="BT25" s="121">
        <f>IFERROR(BS25/BO25,"-")</f>
        <v>13250</v>
      </c>
      <c r="BU25" s="122">
        <v>1</v>
      </c>
      <c r="BV25" s="122"/>
      <c r="BW25" s="122">
        <v>1</v>
      </c>
      <c r="BX25" s="123">
        <v>5</v>
      </c>
      <c r="BY25" s="124">
        <f>IF(Q25=0,"",IF(BX25=0,"",(BX25/Q25)))</f>
        <v>0.3125</v>
      </c>
      <c r="BZ25" s="125">
        <v>3</v>
      </c>
      <c r="CA25" s="126">
        <f>IFERROR(BZ25/BX25,"-")</f>
        <v>0.6</v>
      </c>
      <c r="CB25" s="127">
        <v>53000</v>
      </c>
      <c r="CC25" s="128">
        <f>IFERROR(CB25/BX25,"-")</f>
        <v>10600</v>
      </c>
      <c r="CD25" s="129">
        <v>1</v>
      </c>
      <c r="CE25" s="129"/>
      <c r="CF25" s="129">
        <v>2</v>
      </c>
      <c r="CG25" s="130">
        <v>1</v>
      </c>
      <c r="CH25" s="131">
        <f>IF(Q25=0,"",IF(CG25=0,"",(CG25/Q25)))</f>
        <v>0.0625</v>
      </c>
      <c r="CI25" s="132">
        <v>1</v>
      </c>
      <c r="CJ25" s="133">
        <f>IFERROR(CI25/CG25,"-")</f>
        <v>1</v>
      </c>
      <c r="CK25" s="134">
        <v>22000</v>
      </c>
      <c r="CL25" s="135">
        <f>IFERROR(CK25/CG25,"-")</f>
        <v>22000</v>
      </c>
      <c r="CM25" s="136"/>
      <c r="CN25" s="136"/>
      <c r="CO25" s="136">
        <v>1</v>
      </c>
      <c r="CP25" s="137">
        <v>7</v>
      </c>
      <c r="CQ25" s="138">
        <v>131000</v>
      </c>
      <c r="CR25" s="138">
        <v>50000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1.595</v>
      </c>
      <c r="B26" s="184" t="s">
        <v>117</v>
      </c>
      <c r="C26" s="184" t="s">
        <v>58</v>
      </c>
      <c r="D26" s="184"/>
      <c r="E26" s="184" t="s">
        <v>103</v>
      </c>
      <c r="F26" s="184" t="s">
        <v>83</v>
      </c>
      <c r="G26" s="184" t="s">
        <v>61</v>
      </c>
      <c r="H26" s="87" t="s">
        <v>118</v>
      </c>
      <c r="I26" s="87" t="s">
        <v>119</v>
      </c>
      <c r="J26" s="87" t="s">
        <v>120</v>
      </c>
      <c r="K26" s="176">
        <v>200000</v>
      </c>
      <c r="L26" s="79">
        <v>5</v>
      </c>
      <c r="M26" s="79">
        <v>0</v>
      </c>
      <c r="N26" s="79">
        <v>24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>
        <f>IFERROR(K26/SUM(Q26:Q35),"-")</f>
        <v>9523.8095238095</v>
      </c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>
        <f>SUM(Y26:Y35)-SUM(K26:K35)</f>
        <v>119000</v>
      </c>
      <c r="AC26" s="83">
        <f>SUM(Y26:Y35)/SUM(K26:K35)</f>
        <v>1.595</v>
      </c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121</v>
      </c>
      <c r="C27" s="184" t="s">
        <v>58</v>
      </c>
      <c r="D27" s="184"/>
      <c r="E27" s="184" t="s">
        <v>103</v>
      </c>
      <c r="F27" s="184" t="s">
        <v>83</v>
      </c>
      <c r="G27" s="184" t="s">
        <v>73</v>
      </c>
      <c r="H27" s="87"/>
      <c r="I27" s="87"/>
      <c r="J27" s="87"/>
      <c r="K27" s="176"/>
      <c r="L27" s="79">
        <v>24</v>
      </c>
      <c r="M27" s="79">
        <v>23</v>
      </c>
      <c r="N27" s="79">
        <v>9</v>
      </c>
      <c r="O27" s="88">
        <v>4</v>
      </c>
      <c r="P27" s="89">
        <v>0</v>
      </c>
      <c r="Q27" s="90">
        <f>O27+P27</f>
        <v>4</v>
      </c>
      <c r="R27" s="80">
        <f>IFERROR(Q27/N27,"-")</f>
        <v>0.44444444444444</v>
      </c>
      <c r="S27" s="79">
        <v>2</v>
      </c>
      <c r="T27" s="79">
        <v>1</v>
      </c>
      <c r="U27" s="80">
        <f>IFERROR(T27/(Q27),"-")</f>
        <v>0.25</v>
      </c>
      <c r="V27" s="81"/>
      <c r="W27" s="82">
        <v>2</v>
      </c>
      <c r="X27" s="80">
        <f>IF(Q27=0,"-",W27/Q27)</f>
        <v>0.5</v>
      </c>
      <c r="Y27" s="181">
        <v>185000</v>
      </c>
      <c r="Z27" s="182">
        <f>IFERROR(Y27/Q27,"-")</f>
        <v>46250</v>
      </c>
      <c r="AA27" s="182">
        <f>IFERROR(Y27/W27,"-")</f>
        <v>92500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0.5</v>
      </c>
      <c r="BH27" s="109">
        <v>2</v>
      </c>
      <c r="BI27" s="111">
        <f>IFERROR(BH27/BF27,"-")</f>
        <v>1</v>
      </c>
      <c r="BJ27" s="112">
        <v>185000</v>
      </c>
      <c r="BK27" s="113">
        <f>IFERROR(BJ27/BF27,"-")</f>
        <v>92500</v>
      </c>
      <c r="BL27" s="114"/>
      <c r="BM27" s="114"/>
      <c r="BN27" s="114">
        <v>2</v>
      </c>
      <c r="BO27" s="116">
        <v>2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185000</v>
      </c>
      <c r="CR27" s="138">
        <v>157000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/>
      <c r="B28" s="184" t="s">
        <v>122</v>
      </c>
      <c r="C28" s="184" t="s">
        <v>58</v>
      </c>
      <c r="D28" s="184"/>
      <c r="E28" s="184" t="s">
        <v>76</v>
      </c>
      <c r="F28" s="184" t="s">
        <v>77</v>
      </c>
      <c r="G28" s="184" t="s">
        <v>61</v>
      </c>
      <c r="H28" s="87" t="s">
        <v>118</v>
      </c>
      <c r="I28" s="87" t="s">
        <v>119</v>
      </c>
      <c r="J28" s="87"/>
      <c r="K28" s="176"/>
      <c r="L28" s="79">
        <v>5</v>
      </c>
      <c r="M28" s="79">
        <v>0</v>
      </c>
      <c r="N28" s="79">
        <v>31</v>
      </c>
      <c r="O28" s="88">
        <v>1</v>
      </c>
      <c r="P28" s="89">
        <v>0</v>
      </c>
      <c r="Q28" s="90">
        <f>O28+P28</f>
        <v>1</v>
      </c>
      <c r="R28" s="80">
        <f>IFERROR(Q28/N28,"-")</f>
        <v>0.032258064516129</v>
      </c>
      <c r="S28" s="79">
        <v>1</v>
      </c>
      <c r="T28" s="79">
        <v>0</v>
      </c>
      <c r="U28" s="80">
        <f>IFERROR(T28/(Q28),"-")</f>
        <v>0</v>
      </c>
      <c r="V28" s="81"/>
      <c r="W28" s="82">
        <v>1</v>
      </c>
      <c r="X28" s="80">
        <f>IF(Q28=0,"-",W28/Q28)</f>
        <v>1</v>
      </c>
      <c r="Y28" s="181">
        <v>1000</v>
      </c>
      <c r="Z28" s="182">
        <f>IFERROR(Y28/Q28,"-")</f>
        <v>1000</v>
      </c>
      <c r="AA28" s="182">
        <f>IFERROR(Y28/W28,"-")</f>
        <v>1000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1</v>
      </c>
      <c r="BH28" s="109">
        <v>1</v>
      </c>
      <c r="BI28" s="111">
        <f>IFERROR(BH28/BF28,"-")</f>
        <v>1</v>
      </c>
      <c r="BJ28" s="112">
        <v>1000</v>
      </c>
      <c r="BK28" s="113">
        <f>IFERROR(BJ28/BF28,"-")</f>
        <v>1000</v>
      </c>
      <c r="BL28" s="114">
        <v>1</v>
      </c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1000</v>
      </c>
      <c r="CR28" s="138">
        <v>1000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123</v>
      </c>
      <c r="C29" s="184" t="s">
        <v>58</v>
      </c>
      <c r="D29" s="184"/>
      <c r="E29" s="184" t="s">
        <v>76</v>
      </c>
      <c r="F29" s="184" t="s">
        <v>77</v>
      </c>
      <c r="G29" s="184" t="s">
        <v>73</v>
      </c>
      <c r="H29" s="87"/>
      <c r="I29" s="87"/>
      <c r="J29" s="87"/>
      <c r="K29" s="176"/>
      <c r="L29" s="79">
        <v>45</v>
      </c>
      <c r="M29" s="79">
        <v>23</v>
      </c>
      <c r="N29" s="79">
        <v>23</v>
      </c>
      <c r="O29" s="88">
        <v>4</v>
      </c>
      <c r="P29" s="89">
        <v>0</v>
      </c>
      <c r="Q29" s="90">
        <f>O29+P29</f>
        <v>4</v>
      </c>
      <c r="R29" s="80">
        <f>IFERROR(Q29/N29,"-")</f>
        <v>0.17391304347826</v>
      </c>
      <c r="S29" s="79">
        <v>0</v>
      </c>
      <c r="T29" s="79">
        <v>3</v>
      </c>
      <c r="U29" s="80">
        <f>IFERROR(T29/(Q29),"-")</f>
        <v>0.75</v>
      </c>
      <c r="V29" s="81"/>
      <c r="W29" s="82">
        <v>2</v>
      </c>
      <c r="X29" s="80">
        <f>IF(Q29=0,"-",W29/Q29)</f>
        <v>0.5</v>
      </c>
      <c r="Y29" s="181">
        <v>11000</v>
      </c>
      <c r="Z29" s="182">
        <f>IFERROR(Y29/Q29,"-")</f>
        <v>2750</v>
      </c>
      <c r="AA29" s="182">
        <f>IFERROR(Y29/W29,"-")</f>
        <v>5500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0.5</v>
      </c>
      <c r="BQ29" s="118">
        <v>1</v>
      </c>
      <c r="BR29" s="119">
        <f>IFERROR(BQ29/BO29,"-")</f>
        <v>0.5</v>
      </c>
      <c r="BS29" s="120">
        <v>8000</v>
      </c>
      <c r="BT29" s="121">
        <f>IFERROR(BS29/BO29,"-")</f>
        <v>4000</v>
      </c>
      <c r="BU29" s="122"/>
      <c r="BV29" s="122">
        <v>1</v>
      </c>
      <c r="BW29" s="122"/>
      <c r="BX29" s="123">
        <v>2</v>
      </c>
      <c r="BY29" s="124">
        <f>IF(Q29=0,"",IF(BX29=0,"",(BX29/Q29)))</f>
        <v>0.5</v>
      </c>
      <c r="BZ29" s="125">
        <v>1</v>
      </c>
      <c r="CA29" s="126">
        <f>IFERROR(BZ29/BX29,"-")</f>
        <v>0.5</v>
      </c>
      <c r="CB29" s="127">
        <v>3000</v>
      </c>
      <c r="CC29" s="128">
        <f>IFERROR(CB29/BX29,"-")</f>
        <v>1500</v>
      </c>
      <c r="CD29" s="129">
        <v>1</v>
      </c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11000</v>
      </c>
      <c r="CR29" s="138">
        <v>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124</v>
      </c>
      <c r="C30" s="184" t="s">
        <v>58</v>
      </c>
      <c r="D30" s="184"/>
      <c r="E30" s="184" t="s">
        <v>110</v>
      </c>
      <c r="F30" s="184" t="s">
        <v>125</v>
      </c>
      <c r="G30" s="184" t="s">
        <v>61</v>
      </c>
      <c r="H30" s="87" t="s">
        <v>118</v>
      </c>
      <c r="I30" s="87" t="s">
        <v>119</v>
      </c>
      <c r="J30" s="87"/>
      <c r="K30" s="176"/>
      <c r="L30" s="79">
        <v>12</v>
      </c>
      <c r="M30" s="79">
        <v>0</v>
      </c>
      <c r="N30" s="79">
        <v>39</v>
      </c>
      <c r="O30" s="88">
        <v>2</v>
      </c>
      <c r="P30" s="89">
        <v>0</v>
      </c>
      <c r="Q30" s="90">
        <f>O30+P30</f>
        <v>2</v>
      </c>
      <c r="R30" s="80">
        <f>IFERROR(Q30/N30,"-")</f>
        <v>0.051282051282051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2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110</v>
      </c>
      <c r="F31" s="184" t="s">
        <v>125</v>
      </c>
      <c r="G31" s="184" t="s">
        <v>73</v>
      </c>
      <c r="H31" s="87"/>
      <c r="I31" s="87"/>
      <c r="J31" s="87"/>
      <c r="K31" s="176"/>
      <c r="L31" s="79">
        <v>36</v>
      </c>
      <c r="M31" s="79">
        <v>27</v>
      </c>
      <c r="N31" s="79">
        <v>11</v>
      </c>
      <c r="O31" s="88">
        <v>5</v>
      </c>
      <c r="P31" s="89">
        <v>0</v>
      </c>
      <c r="Q31" s="90">
        <f>O31+P31</f>
        <v>5</v>
      </c>
      <c r="R31" s="80">
        <f>IFERROR(Q31/N31,"-")</f>
        <v>0.45454545454545</v>
      </c>
      <c r="S31" s="79">
        <v>0</v>
      </c>
      <c r="T31" s="79">
        <v>0</v>
      </c>
      <c r="U31" s="80">
        <f>IFERROR(T31/(Q31),"-")</f>
        <v>0</v>
      </c>
      <c r="V31" s="81"/>
      <c r="W31" s="82">
        <v>1</v>
      </c>
      <c r="X31" s="80">
        <f>IF(Q31=0,"-",W31/Q31)</f>
        <v>0.2</v>
      </c>
      <c r="Y31" s="181">
        <v>19000</v>
      </c>
      <c r="Z31" s="182">
        <f>IFERROR(Y31/Q31,"-")</f>
        <v>3800</v>
      </c>
      <c r="AA31" s="182">
        <f>IFERROR(Y31/W31,"-")</f>
        <v>19000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2</v>
      </c>
      <c r="BP31" s="117">
        <f>IF(Q31=0,"",IF(BO31=0,"",(BO31/Q31)))</f>
        <v>0.4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2</v>
      </c>
      <c r="BY31" s="124">
        <f>IF(Q31=0,"",IF(BX31=0,"",(BX31/Q31)))</f>
        <v>0.4</v>
      </c>
      <c r="BZ31" s="125">
        <v>1</v>
      </c>
      <c r="CA31" s="126">
        <f>IFERROR(BZ31/BX31,"-")</f>
        <v>0.5</v>
      </c>
      <c r="CB31" s="127">
        <v>19000</v>
      </c>
      <c r="CC31" s="128">
        <f>IFERROR(CB31/BX31,"-")</f>
        <v>9500</v>
      </c>
      <c r="CD31" s="129"/>
      <c r="CE31" s="129"/>
      <c r="CF31" s="129">
        <v>1</v>
      </c>
      <c r="CG31" s="130">
        <v>1</v>
      </c>
      <c r="CH31" s="131">
        <f>IF(Q31=0,"",IF(CG31=0,"",(CG31/Q31)))</f>
        <v>0.2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1</v>
      </c>
      <c r="CQ31" s="138">
        <v>19000</v>
      </c>
      <c r="CR31" s="138">
        <v>19000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127</v>
      </c>
      <c r="C32" s="184" t="s">
        <v>58</v>
      </c>
      <c r="D32" s="184"/>
      <c r="E32" s="184" t="s">
        <v>128</v>
      </c>
      <c r="F32" s="184" t="s">
        <v>129</v>
      </c>
      <c r="G32" s="184" t="s">
        <v>61</v>
      </c>
      <c r="H32" s="87" t="s">
        <v>118</v>
      </c>
      <c r="I32" s="87" t="s">
        <v>119</v>
      </c>
      <c r="J32" s="87"/>
      <c r="K32" s="176"/>
      <c r="L32" s="79">
        <v>3</v>
      </c>
      <c r="M32" s="79">
        <v>0</v>
      </c>
      <c r="N32" s="79">
        <v>21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128</v>
      </c>
      <c r="F33" s="184" t="s">
        <v>129</v>
      </c>
      <c r="G33" s="184" t="s">
        <v>73</v>
      </c>
      <c r="H33" s="87"/>
      <c r="I33" s="87"/>
      <c r="J33" s="87"/>
      <c r="K33" s="176"/>
      <c r="L33" s="79">
        <v>15</v>
      </c>
      <c r="M33" s="79">
        <v>8</v>
      </c>
      <c r="N33" s="79">
        <v>0</v>
      </c>
      <c r="O33" s="88">
        <v>2</v>
      </c>
      <c r="P33" s="89">
        <v>0</v>
      </c>
      <c r="Q33" s="90">
        <f>O33+P33</f>
        <v>2</v>
      </c>
      <c r="R33" s="80" t="str">
        <f>IFERROR(Q33/N33,"-")</f>
        <v>-</v>
      </c>
      <c r="S33" s="79">
        <v>0</v>
      </c>
      <c r="T33" s="79">
        <v>1</v>
      </c>
      <c r="U33" s="80">
        <f>IFERROR(T33/(Q33),"-")</f>
        <v>0.5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131</v>
      </c>
      <c r="C34" s="184" t="s">
        <v>58</v>
      </c>
      <c r="D34" s="184"/>
      <c r="E34" s="184" t="s">
        <v>89</v>
      </c>
      <c r="F34" s="184" t="s">
        <v>132</v>
      </c>
      <c r="G34" s="184" t="s">
        <v>61</v>
      </c>
      <c r="H34" s="87" t="s">
        <v>118</v>
      </c>
      <c r="I34" s="87" t="s">
        <v>119</v>
      </c>
      <c r="J34" s="87"/>
      <c r="K34" s="176"/>
      <c r="L34" s="79">
        <v>6</v>
      </c>
      <c r="M34" s="79">
        <v>0</v>
      </c>
      <c r="N34" s="79">
        <v>17</v>
      </c>
      <c r="O34" s="88">
        <v>1</v>
      </c>
      <c r="P34" s="89">
        <v>0</v>
      </c>
      <c r="Q34" s="90">
        <f>O34+P34</f>
        <v>1</v>
      </c>
      <c r="R34" s="80">
        <f>IFERROR(Q34/N34,"-")</f>
        <v>0.058823529411765</v>
      </c>
      <c r="S34" s="79">
        <v>0</v>
      </c>
      <c r="T34" s="79">
        <v>1</v>
      </c>
      <c r="U34" s="80">
        <f>IFERROR(T34/(Q34),"-")</f>
        <v>1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1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133</v>
      </c>
      <c r="C35" s="184" t="s">
        <v>58</v>
      </c>
      <c r="D35" s="184"/>
      <c r="E35" s="184" t="s">
        <v>89</v>
      </c>
      <c r="F35" s="184" t="s">
        <v>132</v>
      </c>
      <c r="G35" s="184" t="s">
        <v>73</v>
      </c>
      <c r="H35" s="87"/>
      <c r="I35" s="87"/>
      <c r="J35" s="87"/>
      <c r="K35" s="176"/>
      <c r="L35" s="79">
        <v>6</v>
      </c>
      <c r="M35" s="79">
        <v>6</v>
      </c>
      <c r="N35" s="79">
        <v>0</v>
      </c>
      <c r="O35" s="88">
        <v>2</v>
      </c>
      <c r="P35" s="89">
        <v>0</v>
      </c>
      <c r="Q35" s="90">
        <f>O35+P35</f>
        <v>2</v>
      </c>
      <c r="R35" s="80" t="str">
        <f>IFERROR(Q35/N35,"-")</f>
        <v>-</v>
      </c>
      <c r="S35" s="79">
        <v>1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0.5</v>
      </c>
      <c r="Y35" s="181">
        <v>103000</v>
      </c>
      <c r="Z35" s="182">
        <f>IFERROR(Y35/Q35,"-")</f>
        <v>51500</v>
      </c>
      <c r="AA35" s="182">
        <f>IFERROR(Y35/W35,"-")</f>
        <v>103000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1</v>
      </c>
      <c r="BY35" s="124">
        <f>IF(Q35=0,"",IF(BX35=0,"",(BX35/Q35)))</f>
        <v>0.5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>
        <v>1</v>
      </c>
      <c r="CH35" s="131">
        <f>IF(Q35=0,"",IF(CG35=0,"",(CG35/Q35)))</f>
        <v>0.5</v>
      </c>
      <c r="CI35" s="132">
        <v>1</v>
      </c>
      <c r="CJ35" s="133">
        <f>IFERROR(CI35/CG35,"-")</f>
        <v>1</v>
      </c>
      <c r="CK35" s="134">
        <v>103000</v>
      </c>
      <c r="CL35" s="135">
        <f>IFERROR(CK35/CG35,"-")</f>
        <v>103000</v>
      </c>
      <c r="CM35" s="136"/>
      <c r="CN35" s="136"/>
      <c r="CO35" s="136">
        <v>1</v>
      </c>
      <c r="CP35" s="137">
        <v>1</v>
      </c>
      <c r="CQ35" s="138">
        <v>103000</v>
      </c>
      <c r="CR35" s="138">
        <v>103000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0.15384615384615</v>
      </c>
      <c r="B36" s="184" t="s">
        <v>134</v>
      </c>
      <c r="C36" s="184" t="s">
        <v>58</v>
      </c>
      <c r="D36" s="184"/>
      <c r="E36" s="184" t="s">
        <v>135</v>
      </c>
      <c r="F36" s="184" t="s">
        <v>136</v>
      </c>
      <c r="G36" s="184" t="s">
        <v>61</v>
      </c>
      <c r="H36" s="87" t="s">
        <v>100</v>
      </c>
      <c r="I36" s="87" t="s">
        <v>137</v>
      </c>
      <c r="J36" s="87" t="s">
        <v>138</v>
      </c>
      <c r="K36" s="176">
        <v>260000</v>
      </c>
      <c r="L36" s="79">
        <v>19</v>
      </c>
      <c r="M36" s="79">
        <v>0</v>
      </c>
      <c r="N36" s="79">
        <v>47</v>
      </c>
      <c r="O36" s="88">
        <v>13</v>
      </c>
      <c r="P36" s="89">
        <v>0</v>
      </c>
      <c r="Q36" s="90">
        <f>O36+P36</f>
        <v>13</v>
      </c>
      <c r="R36" s="80">
        <f>IFERROR(Q36/N36,"-")</f>
        <v>0.27659574468085</v>
      </c>
      <c r="S36" s="79">
        <v>0</v>
      </c>
      <c r="T36" s="79">
        <v>6</v>
      </c>
      <c r="U36" s="80">
        <f>IFERROR(T36/(Q36),"-")</f>
        <v>0.46153846153846</v>
      </c>
      <c r="V36" s="81">
        <f>IFERROR(K36/SUM(Q36:Q39),"-")</f>
        <v>7647.0588235294</v>
      </c>
      <c r="W36" s="82">
        <v>1</v>
      </c>
      <c r="X36" s="80">
        <f>IF(Q36=0,"-",W36/Q36)</f>
        <v>0.076923076923077</v>
      </c>
      <c r="Y36" s="181">
        <v>30000</v>
      </c>
      <c r="Z36" s="182">
        <f>IFERROR(Y36/Q36,"-")</f>
        <v>2307.6923076923</v>
      </c>
      <c r="AA36" s="182">
        <f>IFERROR(Y36/W36,"-")</f>
        <v>30000</v>
      </c>
      <c r="AB36" s="176">
        <f>SUM(Y36:Y39)-SUM(K36:K39)</f>
        <v>-220000</v>
      </c>
      <c r="AC36" s="83">
        <f>SUM(Y36:Y39)/SUM(K36:K39)</f>
        <v>0.15384615384615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>
        <v>1</v>
      </c>
      <c r="AO36" s="98">
        <f>IF(Q36=0,"",IF(AN36=0,"",(AN36/Q36)))</f>
        <v>0.076923076923077</v>
      </c>
      <c r="AP36" s="97"/>
      <c r="AQ36" s="99">
        <f>IFERROR(AP36/AN36,"-")</f>
        <v>0</v>
      </c>
      <c r="AR36" s="100"/>
      <c r="AS36" s="101">
        <f>IFERROR(AR36/AN36,"-")</f>
        <v>0</v>
      </c>
      <c r="AT36" s="102"/>
      <c r="AU36" s="102"/>
      <c r="AV36" s="102"/>
      <c r="AW36" s="103">
        <v>1</v>
      </c>
      <c r="AX36" s="104">
        <f>IF(Q36=0,"",IF(AW36=0,"",(AW36/Q36)))</f>
        <v>0.076923076923077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3</v>
      </c>
      <c r="BG36" s="110">
        <f>IF(Q36=0,"",IF(BF36=0,"",(BF36/Q36)))</f>
        <v>0.23076923076923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7</v>
      </c>
      <c r="BP36" s="117">
        <f>IF(Q36=0,"",IF(BO36=0,"",(BO36/Q36)))</f>
        <v>0.53846153846154</v>
      </c>
      <c r="BQ36" s="118">
        <v>1</v>
      </c>
      <c r="BR36" s="119">
        <f>IFERROR(BQ36/BO36,"-")</f>
        <v>0.14285714285714</v>
      </c>
      <c r="BS36" s="120">
        <v>30000</v>
      </c>
      <c r="BT36" s="121">
        <f>IFERROR(BS36/BO36,"-")</f>
        <v>4285.7142857143</v>
      </c>
      <c r="BU36" s="122"/>
      <c r="BV36" s="122"/>
      <c r="BW36" s="122">
        <v>1</v>
      </c>
      <c r="BX36" s="123">
        <v>1</v>
      </c>
      <c r="BY36" s="124">
        <f>IF(Q36=0,"",IF(BX36=0,"",(BX36/Q36)))</f>
        <v>0.076923076923077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30000</v>
      </c>
      <c r="CR36" s="138">
        <v>30000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139</v>
      </c>
      <c r="C37" s="184" t="s">
        <v>58</v>
      </c>
      <c r="D37" s="184"/>
      <c r="E37" s="184" t="s">
        <v>135</v>
      </c>
      <c r="F37" s="184" t="s">
        <v>140</v>
      </c>
      <c r="G37" s="184" t="s">
        <v>61</v>
      </c>
      <c r="H37" s="87"/>
      <c r="I37" s="87" t="s">
        <v>137</v>
      </c>
      <c r="J37" s="87" t="s">
        <v>141</v>
      </c>
      <c r="K37" s="176"/>
      <c r="L37" s="79">
        <v>4</v>
      </c>
      <c r="M37" s="79">
        <v>0</v>
      </c>
      <c r="N37" s="79">
        <v>15</v>
      </c>
      <c r="O37" s="88">
        <v>3</v>
      </c>
      <c r="P37" s="89">
        <v>0</v>
      </c>
      <c r="Q37" s="90">
        <f>O37+P37</f>
        <v>3</v>
      </c>
      <c r="R37" s="80">
        <f>IFERROR(Q37/N37,"-")</f>
        <v>0.2</v>
      </c>
      <c r="S37" s="79">
        <v>0</v>
      </c>
      <c r="T37" s="79">
        <v>3</v>
      </c>
      <c r="U37" s="80">
        <f>IFERROR(T37/(Q37),"-")</f>
        <v>1</v>
      </c>
      <c r="V37" s="81"/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0.33333333333333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0.66666666666667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142</v>
      </c>
      <c r="C38" s="184" t="s">
        <v>58</v>
      </c>
      <c r="D38" s="184"/>
      <c r="E38" s="184" t="s">
        <v>135</v>
      </c>
      <c r="F38" s="184" t="s">
        <v>143</v>
      </c>
      <c r="G38" s="184" t="s">
        <v>61</v>
      </c>
      <c r="H38" s="87"/>
      <c r="I38" s="87" t="s">
        <v>137</v>
      </c>
      <c r="J38" s="87" t="s">
        <v>144</v>
      </c>
      <c r="K38" s="176"/>
      <c r="L38" s="79">
        <v>11</v>
      </c>
      <c r="M38" s="79">
        <v>0</v>
      </c>
      <c r="N38" s="79">
        <v>38</v>
      </c>
      <c r="O38" s="88">
        <v>6</v>
      </c>
      <c r="P38" s="89">
        <v>0</v>
      </c>
      <c r="Q38" s="90">
        <f>O38+P38</f>
        <v>6</v>
      </c>
      <c r="R38" s="80">
        <f>IFERROR(Q38/N38,"-")</f>
        <v>0.15789473684211</v>
      </c>
      <c r="S38" s="79">
        <v>0</v>
      </c>
      <c r="T38" s="79">
        <v>4</v>
      </c>
      <c r="U38" s="80">
        <f>IFERROR(T38/(Q38),"-")</f>
        <v>0.66666666666667</v>
      </c>
      <c r="V38" s="81"/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4</v>
      </c>
      <c r="BP38" s="117">
        <f>IF(Q38=0,"",IF(BO38=0,"",(BO38/Q38)))</f>
        <v>0.66666666666667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2</v>
      </c>
      <c r="BY38" s="124">
        <f>IF(Q38=0,"",IF(BX38=0,"",(BX38/Q38)))</f>
        <v>0.33333333333333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145</v>
      </c>
      <c r="C39" s="184" t="s">
        <v>58</v>
      </c>
      <c r="D39" s="184"/>
      <c r="E39" s="184" t="s">
        <v>72</v>
      </c>
      <c r="F39" s="184" t="s">
        <v>72</v>
      </c>
      <c r="G39" s="184" t="s">
        <v>73</v>
      </c>
      <c r="H39" s="87"/>
      <c r="I39" s="87"/>
      <c r="J39" s="87"/>
      <c r="K39" s="176"/>
      <c r="L39" s="79">
        <v>131</v>
      </c>
      <c r="M39" s="79">
        <v>64</v>
      </c>
      <c r="N39" s="79">
        <v>18</v>
      </c>
      <c r="O39" s="88">
        <v>12</v>
      </c>
      <c r="P39" s="89">
        <v>0</v>
      </c>
      <c r="Q39" s="90">
        <f>O39+P39</f>
        <v>12</v>
      </c>
      <c r="R39" s="80">
        <f>IFERROR(Q39/N39,"-")</f>
        <v>0.66666666666667</v>
      </c>
      <c r="S39" s="79">
        <v>2</v>
      </c>
      <c r="T39" s="79">
        <v>4</v>
      </c>
      <c r="U39" s="80">
        <f>IFERROR(T39/(Q39),"-")</f>
        <v>0.33333333333333</v>
      </c>
      <c r="V39" s="81"/>
      <c r="W39" s="82">
        <v>1</v>
      </c>
      <c r="X39" s="80">
        <f>IF(Q39=0,"-",W39/Q39)</f>
        <v>0.083333333333333</v>
      </c>
      <c r="Y39" s="181">
        <v>10000</v>
      </c>
      <c r="Z39" s="182">
        <f>IFERROR(Y39/Q39,"-")</f>
        <v>833.33333333333</v>
      </c>
      <c r="AA39" s="182">
        <f>IFERROR(Y39/W39,"-")</f>
        <v>10000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0.083333333333333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6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5</v>
      </c>
      <c r="BY39" s="124">
        <f>IF(Q39=0,"",IF(BX39=0,"",(BX39/Q39)))</f>
        <v>0.41666666666667</v>
      </c>
      <c r="BZ39" s="125">
        <v>1</v>
      </c>
      <c r="CA39" s="126">
        <f>IFERROR(BZ39/BX39,"-")</f>
        <v>0.2</v>
      </c>
      <c r="CB39" s="127">
        <v>10000</v>
      </c>
      <c r="CC39" s="128">
        <f>IFERROR(CB39/BX39,"-")</f>
        <v>2000</v>
      </c>
      <c r="CD39" s="129"/>
      <c r="CE39" s="129">
        <v>1</v>
      </c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10000</v>
      </c>
      <c r="CR39" s="138">
        <v>10000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6.755</v>
      </c>
      <c r="B40" s="184" t="s">
        <v>146</v>
      </c>
      <c r="C40" s="184" t="s">
        <v>58</v>
      </c>
      <c r="D40" s="184"/>
      <c r="E40" s="184" t="s">
        <v>135</v>
      </c>
      <c r="F40" s="184" t="s">
        <v>136</v>
      </c>
      <c r="G40" s="184" t="s">
        <v>61</v>
      </c>
      <c r="H40" s="87" t="s">
        <v>147</v>
      </c>
      <c r="I40" s="87" t="s">
        <v>148</v>
      </c>
      <c r="J40" s="87" t="s">
        <v>138</v>
      </c>
      <c r="K40" s="176">
        <v>200000</v>
      </c>
      <c r="L40" s="79">
        <v>19</v>
      </c>
      <c r="M40" s="79">
        <v>0</v>
      </c>
      <c r="N40" s="79">
        <v>44</v>
      </c>
      <c r="O40" s="88">
        <v>3</v>
      </c>
      <c r="P40" s="89">
        <v>0</v>
      </c>
      <c r="Q40" s="90">
        <f>O40+P40</f>
        <v>3</v>
      </c>
      <c r="R40" s="80">
        <f>IFERROR(Q40/N40,"-")</f>
        <v>0.068181818181818</v>
      </c>
      <c r="S40" s="79">
        <v>0</v>
      </c>
      <c r="T40" s="79">
        <v>1</v>
      </c>
      <c r="U40" s="80">
        <f>IFERROR(T40/(Q40),"-")</f>
        <v>0.33333333333333</v>
      </c>
      <c r="V40" s="81">
        <f>IFERROR(K40/SUM(Q40:Q43),"-")</f>
        <v>6250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SUM(Y40:Y43)-SUM(K40:K43)</f>
        <v>1151000</v>
      </c>
      <c r="AC40" s="83">
        <f>SUM(Y40:Y43)/SUM(K40:K43)</f>
        <v>6.755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1</v>
      </c>
      <c r="BP40" s="117">
        <f>IF(Q40=0,"",IF(BO40=0,"",(BO40/Q40)))</f>
        <v>0.33333333333333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0.33333333333333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>
        <v>1</v>
      </c>
      <c r="CH40" s="131">
        <f>IF(Q40=0,"",IF(CG40=0,"",(CG40/Q40)))</f>
        <v>0.33333333333333</v>
      </c>
      <c r="CI40" s="132"/>
      <c r="CJ40" s="133">
        <f>IFERROR(CI40/CG40,"-")</f>
        <v>0</v>
      </c>
      <c r="CK40" s="134"/>
      <c r="CL40" s="135">
        <f>IFERROR(CK40/CG40,"-")</f>
        <v>0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149</v>
      </c>
      <c r="C41" s="184" t="s">
        <v>58</v>
      </c>
      <c r="D41" s="184"/>
      <c r="E41" s="184" t="s">
        <v>135</v>
      </c>
      <c r="F41" s="184" t="s">
        <v>140</v>
      </c>
      <c r="G41" s="184" t="s">
        <v>61</v>
      </c>
      <c r="H41" s="87"/>
      <c r="I41" s="87" t="s">
        <v>148</v>
      </c>
      <c r="J41" s="87" t="s">
        <v>141</v>
      </c>
      <c r="K41" s="176"/>
      <c r="L41" s="79">
        <v>13</v>
      </c>
      <c r="M41" s="79">
        <v>0</v>
      </c>
      <c r="N41" s="79">
        <v>33</v>
      </c>
      <c r="O41" s="88">
        <v>7</v>
      </c>
      <c r="P41" s="89">
        <v>0</v>
      </c>
      <c r="Q41" s="90">
        <f>O41+P41</f>
        <v>7</v>
      </c>
      <c r="R41" s="80">
        <f>IFERROR(Q41/N41,"-")</f>
        <v>0.21212121212121</v>
      </c>
      <c r="S41" s="79">
        <v>1</v>
      </c>
      <c r="T41" s="79">
        <v>4</v>
      </c>
      <c r="U41" s="80">
        <f>IFERROR(T41/(Q41),"-")</f>
        <v>0.57142857142857</v>
      </c>
      <c r="V41" s="81"/>
      <c r="W41" s="82">
        <v>1</v>
      </c>
      <c r="X41" s="80">
        <f>IF(Q41=0,"-",W41/Q41)</f>
        <v>0.14285714285714</v>
      </c>
      <c r="Y41" s="181">
        <v>3000</v>
      </c>
      <c r="Z41" s="182">
        <f>IFERROR(Y41/Q41,"-")</f>
        <v>428.57142857143</v>
      </c>
      <c r="AA41" s="182">
        <f>IFERROR(Y41/W41,"-")</f>
        <v>3000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0.14285714285714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1</v>
      </c>
      <c r="BG41" s="110">
        <f>IF(Q41=0,"",IF(BF41=0,"",(BF41/Q41)))</f>
        <v>0.14285714285714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4</v>
      </c>
      <c r="BP41" s="117">
        <f>IF(Q41=0,"",IF(BO41=0,"",(BO41/Q41)))</f>
        <v>0.57142857142857</v>
      </c>
      <c r="BQ41" s="118">
        <v>1</v>
      </c>
      <c r="BR41" s="119">
        <f>IFERROR(BQ41/BO41,"-")</f>
        <v>0.25</v>
      </c>
      <c r="BS41" s="120">
        <v>3000</v>
      </c>
      <c r="BT41" s="121">
        <f>IFERROR(BS41/BO41,"-")</f>
        <v>750</v>
      </c>
      <c r="BU41" s="122">
        <v>1</v>
      </c>
      <c r="BV41" s="122"/>
      <c r="BW41" s="122"/>
      <c r="BX41" s="123">
        <v>1</v>
      </c>
      <c r="BY41" s="124">
        <f>IF(Q41=0,"",IF(BX41=0,"",(BX41/Q41)))</f>
        <v>0.14285714285714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3000</v>
      </c>
      <c r="CR41" s="138">
        <v>3000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150</v>
      </c>
      <c r="C42" s="184" t="s">
        <v>58</v>
      </c>
      <c r="D42" s="184"/>
      <c r="E42" s="184" t="s">
        <v>135</v>
      </c>
      <c r="F42" s="184" t="s">
        <v>143</v>
      </c>
      <c r="G42" s="184" t="s">
        <v>61</v>
      </c>
      <c r="H42" s="87"/>
      <c r="I42" s="87" t="s">
        <v>148</v>
      </c>
      <c r="J42" s="87" t="s">
        <v>144</v>
      </c>
      <c r="K42" s="176"/>
      <c r="L42" s="79">
        <v>14</v>
      </c>
      <c r="M42" s="79">
        <v>0</v>
      </c>
      <c r="N42" s="79">
        <v>69</v>
      </c>
      <c r="O42" s="88">
        <v>5</v>
      </c>
      <c r="P42" s="89">
        <v>0</v>
      </c>
      <c r="Q42" s="90">
        <f>O42+P42</f>
        <v>5</v>
      </c>
      <c r="R42" s="80">
        <f>IFERROR(Q42/N42,"-")</f>
        <v>0.072463768115942</v>
      </c>
      <c r="S42" s="79">
        <v>1</v>
      </c>
      <c r="T42" s="79">
        <v>1</v>
      </c>
      <c r="U42" s="80">
        <f>IFERROR(T42/(Q42),"-")</f>
        <v>0.2</v>
      </c>
      <c r="V42" s="81"/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3</v>
      </c>
      <c r="BP42" s="117">
        <f>IF(Q42=0,"",IF(BO42=0,"",(BO42/Q42)))</f>
        <v>0.6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2</v>
      </c>
      <c r="BY42" s="124">
        <f>IF(Q42=0,"",IF(BX42=0,"",(BX42/Q42)))</f>
        <v>0.4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151</v>
      </c>
      <c r="C43" s="184" t="s">
        <v>58</v>
      </c>
      <c r="D43" s="184"/>
      <c r="E43" s="184" t="s">
        <v>72</v>
      </c>
      <c r="F43" s="184" t="s">
        <v>72</v>
      </c>
      <c r="G43" s="184" t="s">
        <v>73</v>
      </c>
      <c r="H43" s="87"/>
      <c r="I43" s="87"/>
      <c r="J43" s="87"/>
      <c r="K43" s="176"/>
      <c r="L43" s="79">
        <v>107</v>
      </c>
      <c r="M43" s="79">
        <v>67</v>
      </c>
      <c r="N43" s="79">
        <v>21</v>
      </c>
      <c r="O43" s="88">
        <v>17</v>
      </c>
      <c r="P43" s="89">
        <v>0</v>
      </c>
      <c r="Q43" s="90">
        <f>O43+P43</f>
        <v>17</v>
      </c>
      <c r="R43" s="80">
        <f>IFERROR(Q43/N43,"-")</f>
        <v>0.80952380952381</v>
      </c>
      <c r="S43" s="79">
        <v>4</v>
      </c>
      <c r="T43" s="79">
        <v>5</v>
      </c>
      <c r="U43" s="80">
        <f>IFERROR(T43/(Q43),"-")</f>
        <v>0.29411764705882</v>
      </c>
      <c r="V43" s="81"/>
      <c r="W43" s="82">
        <v>9</v>
      </c>
      <c r="X43" s="80">
        <f>IF(Q43=0,"-",W43/Q43)</f>
        <v>0.52941176470588</v>
      </c>
      <c r="Y43" s="181">
        <v>1348000</v>
      </c>
      <c r="Z43" s="182">
        <f>IFERROR(Y43/Q43,"-")</f>
        <v>79294.117647059</v>
      </c>
      <c r="AA43" s="182">
        <f>IFERROR(Y43/W43,"-")</f>
        <v>149777.77777778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0.058823529411765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>
        <v>1</v>
      </c>
      <c r="BG43" s="110">
        <f>IF(Q43=0,"",IF(BF43=0,"",(BF43/Q43)))</f>
        <v>0.058823529411765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9</v>
      </c>
      <c r="BP43" s="117">
        <f>IF(Q43=0,"",IF(BO43=0,"",(BO43/Q43)))</f>
        <v>0.52941176470588</v>
      </c>
      <c r="BQ43" s="118">
        <v>5</v>
      </c>
      <c r="BR43" s="119">
        <f>IFERROR(BQ43/BO43,"-")</f>
        <v>0.55555555555556</v>
      </c>
      <c r="BS43" s="120">
        <v>1273000</v>
      </c>
      <c r="BT43" s="121">
        <f>IFERROR(BS43/BO43,"-")</f>
        <v>141444.44444444</v>
      </c>
      <c r="BU43" s="122">
        <v>1</v>
      </c>
      <c r="BV43" s="122">
        <v>1</v>
      </c>
      <c r="BW43" s="122">
        <v>3</v>
      </c>
      <c r="BX43" s="123">
        <v>5</v>
      </c>
      <c r="BY43" s="124">
        <f>IF(Q43=0,"",IF(BX43=0,"",(BX43/Q43)))</f>
        <v>0.29411764705882</v>
      </c>
      <c r="BZ43" s="125">
        <v>3</v>
      </c>
      <c r="CA43" s="126">
        <f>IFERROR(BZ43/BX43,"-")</f>
        <v>0.6</v>
      </c>
      <c r="CB43" s="127">
        <v>55000</v>
      </c>
      <c r="CC43" s="128">
        <f>IFERROR(CB43/BX43,"-")</f>
        <v>11000</v>
      </c>
      <c r="CD43" s="129">
        <v>2</v>
      </c>
      <c r="CE43" s="129"/>
      <c r="CF43" s="129">
        <v>1</v>
      </c>
      <c r="CG43" s="130">
        <v>1</v>
      </c>
      <c r="CH43" s="131">
        <f>IF(Q43=0,"",IF(CG43=0,"",(CG43/Q43)))</f>
        <v>0.058823529411765</v>
      </c>
      <c r="CI43" s="132">
        <v>1</v>
      </c>
      <c r="CJ43" s="133">
        <f>IFERROR(CI43/CG43,"-")</f>
        <v>1</v>
      </c>
      <c r="CK43" s="134">
        <v>20000</v>
      </c>
      <c r="CL43" s="135">
        <f>IFERROR(CK43/CG43,"-")</f>
        <v>20000</v>
      </c>
      <c r="CM43" s="136"/>
      <c r="CN43" s="136"/>
      <c r="CO43" s="136">
        <v>1</v>
      </c>
      <c r="CP43" s="137">
        <v>9</v>
      </c>
      <c r="CQ43" s="138">
        <v>1348000</v>
      </c>
      <c r="CR43" s="138">
        <v>1110000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0.05</v>
      </c>
      <c r="B44" s="184" t="s">
        <v>152</v>
      </c>
      <c r="C44" s="184" t="s">
        <v>58</v>
      </c>
      <c r="D44" s="184"/>
      <c r="E44" s="184" t="s">
        <v>89</v>
      </c>
      <c r="F44" s="184" t="s">
        <v>83</v>
      </c>
      <c r="G44" s="184" t="s">
        <v>61</v>
      </c>
      <c r="H44" s="87" t="s">
        <v>62</v>
      </c>
      <c r="I44" s="87" t="s">
        <v>85</v>
      </c>
      <c r="J44" s="87" t="s">
        <v>115</v>
      </c>
      <c r="K44" s="176">
        <v>120000</v>
      </c>
      <c r="L44" s="79">
        <v>4</v>
      </c>
      <c r="M44" s="79">
        <v>0</v>
      </c>
      <c r="N44" s="79">
        <v>52</v>
      </c>
      <c r="O44" s="88">
        <v>3</v>
      </c>
      <c r="P44" s="89">
        <v>0</v>
      </c>
      <c r="Q44" s="90">
        <f>O44+P44</f>
        <v>3</v>
      </c>
      <c r="R44" s="80">
        <f>IFERROR(Q44/N44,"-")</f>
        <v>0.057692307692308</v>
      </c>
      <c r="S44" s="79">
        <v>0</v>
      </c>
      <c r="T44" s="79">
        <v>2</v>
      </c>
      <c r="U44" s="80">
        <f>IFERROR(T44/(Q44),"-")</f>
        <v>0.66666666666667</v>
      </c>
      <c r="V44" s="81">
        <f>IFERROR(K44/SUM(Q44:Q45),"-")</f>
        <v>15000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-114000</v>
      </c>
      <c r="AC44" s="83">
        <f>SUM(Y44:Y45)/SUM(K44:K45)</f>
        <v>0.05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0.66666666666667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1</v>
      </c>
      <c r="BP44" s="117">
        <f>IF(Q44=0,"",IF(BO44=0,"",(BO44/Q44)))</f>
        <v>0.33333333333333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153</v>
      </c>
      <c r="C45" s="184" t="s">
        <v>58</v>
      </c>
      <c r="D45" s="184"/>
      <c r="E45" s="184" t="s">
        <v>89</v>
      </c>
      <c r="F45" s="184" t="s">
        <v>83</v>
      </c>
      <c r="G45" s="184" t="s">
        <v>73</v>
      </c>
      <c r="H45" s="87"/>
      <c r="I45" s="87"/>
      <c r="J45" s="87"/>
      <c r="K45" s="176"/>
      <c r="L45" s="79">
        <v>17</v>
      </c>
      <c r="M45" s="79">
        <v>12</v>
      </c>
      <c r="N45" s="79">
        <v>2</v>
      </c>
      <c r="O45" s="88">
        <v>5</v>
      </c>
      <c r="P45" s="89">
        <v>0</v>
      </c>
      <c r="Q45" s="90">
        <f>O45+P45</f>
        <v>5</v>
      </c>
      <c r="R45" s="80">
        <f>IFERROR(Q45/N45,"-")</f>
        <v>2.5</v>
      </c>
      <c r="S45" s="79">
        <v>1</v>
      </c>
      <c r="T45" s="79">
        <v>2</v>
      </c>
      <c r="U45" s="80">
        <f>IFERROR(T45/(Q45),"-")</f>
        <v>0.4</v>
      </c>
      <c r="V45" s="81"/>
      <c r="W45" s="82">
        <v>2</v>
      </c>
      <c r="X45" s="80">
        <f>IF(Q45=0,"-",W45/Q45)</f>
        <v>0.4</v>
      </c>
      <c r="Y45" s="181">
        <v>6000</v>
      </c>
      <c r="Z45" s="182">
        <f>IFERROR(Y45/Q45,"-")</f>
        <v>1200</v>
      </c>
      <c r="AA45" s="182">
        <f>IFERROR(Y45/W45,"-")</f>
        <v>3000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0.2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1</v>
      </c>
      <c r="BG45" s="110">
        <f>IF(Q45=0,"",IF(BF45=0,"",(BF45/Q45)))</f>
        <v>0.2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1</v>
      </c>
      <c r="BP45" s="117">
        <f>IF(Q45=0,"",IF(BO45=0,"",(BO45/Q45)))</f>
        <v>0.2</v>
      </c>
      <c r="BQ45" s="118">
        <v>1</v>
      </c>
      <c r="BR45" s="119">
        <f>IFERROR(BQ45/BO45,"-")</f>
        <v>1</v>
      </c>
      <c r="BS45" s="120">
        <v>3000</v>
      </c>
      <c r="BT45" s="121">
        <f>IFERROR(BS45/BO45,"-")</f>
        <v>3000</v>
      </c>
      <c r="BU45" s="122">
        <v>1</v>
      </c>
      <c r="BV45" s="122"/>
      <c r="BW45" s="122"/>
      <c r="BX45" s="123">
        <v>2</v>
      </c>
      <c r="BY45" s="124">
        <f>IF(Q45=0,"",IF(BX45=0,"",(BX45/Q45)))</f>
        <v>0.4</v>
      </c>
      <c r="BZ45" s="125">
        <v>1</v>
      </c>
      <c r="CA45" s="126">
        <f>IFERROR(BZ45/BX45,"-")</f>
        <v>0.5</v>
      </c>
      <c r="CB45" s="127">
        <v>3000</v>
      </c>
      <c r="CC45" s="128">
        <f>IFERROR(CB45/BX45,"-")</f>
        <v>1500</v>
      </c>
      <c r="CD45" s="129">
        <v>1</v>
      </c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2</v>
      </c>
      <c r="CQ45" s="138">
        <v>6000</v>
      </c>
      <c r="CR45" s="138">
        <v>3000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2.6066666666667</v>
      </c>
      <c r="B46" s="184" t="s">
        <v>154</v>
      </c>
      <c r="C46" s="184" t="s">
        <v>58</v>
      </c>
      <c r="D46" s="184"/>
      <c r="E46" s="184" t="s">
        <v>76</v>
      </c>
      <c r="F46" s="184" t="s">
        <v>77</v>
      </c>
      <c r="G46" s="184" t="s">
        <v>61</v>
      </c>
      <c r="H46" s="87" t="s">
        <v>66</v>
      </c>
      <c r="I46" s="87" t="s">
        <v>85</v>
      </c>
      <c r="J46" s="186" t="s">
        <v>155</v>
      </c>
      <c r="K46" s="176">
        <v>150000</v>
      </c>
      <c r="L46" s="79">
        <v>15</v>
      </c>
      <c r="M46" s="79">
        <v>0</v>
      </c>
      <c r="N46" s="79">
        <v>63</v>
      </c>
      <c r="O46" s="88">
        <v>8</v>
      </c>
      <c r="P46" s="89">
        <v>0</v>
      </c>
      <c r="Q46" s="90">
        <f>O46+P46</f>
        <v>8</v>
      </c>
      <c r="R46" s="80">
        <f>IFERROR(Q46/N46,"-")</f>
        <v>0.12698412698413</v>
      </c>
      <c r="S46" s="79">
        <v>1</v>
      </c>
      <c r="T46" s="79">
        <v>4</v>
      </c>
      <c r="U46" s="80">
        <f>IFERROR(T46/(Q46),"-")</f>
        <v>0.5</v>
      </c>
      <c r="V46" s="81">
        <f>IFERROR(K46/SUM(Q46:Q47),"-")</f>
        <v>10000</v>
      </c>
      <c r="W46" s="82">
        <v>2</v>
      </c>
      <c r="X46" s="80">
        <f>IF(Q46=0,"-",W46/Q46)</f>
        <v>0.25</v>
      </c>
      <c r="Y46" s="181">
        <v>14000</v>
      </c>
      <c r="Z46" s="182">
        <f>IFERROR(Y46/Q46,"-")</f>
        <v>1750</v>
      </c>
      <c r="AA46" s="182">
        <f>IFERROR(Y46/W46,"-")</f>
        <v>7000</v>
      </c>
      <c r="AB46" s="176">
        <f>SUM(Y46:Y47)-SUM(K46:K47)</f>
        <v>241000</v>
      </c>
      <c r="AC46" s="83">
        <f>SUM(Y46:Y47)/SUM(K46:K47)</f>
        <v>2.6066666666667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0.125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3</v>
      </c>
      <c r="BG46" s="110">
        <f>IF(Q46=0,"",IF(BF46=0,"",(BF46/Q46)))</f>
        <v>0.375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2</v>
      </c>
      <c r="BP46" s="117">
        <f>IF(Q46=0,"",IF(BO46=0,"",(BO46/Q46)))</f>
        <v>0.25</v>
      </c>
      <c r="BQ46" s="118">
        <v>1</v>
      </c>
      <c r="BR46" s="119">
        <f>IFERROR(BQ46/BO46,"-")</f>
        <v>0.5</v>
      </c>
      <c r="BS46" s="120">
        <v>3000</v>
      </c>
      <c r="BT46" s="121">
        <f>IFERROR(BS46/BO46,"-")</f>
        <v>1500</v>
      </c>
      <c r="BU46" s="122">
        <v>1</v>
      </c>
      <c r="BV46" s="122"/>
      <c r="BW46" s="122"/>
      <c r="BX46" s="123">
        <v>2</v>
      </c>
      <c r="BY46" s="124">
        <f>IF(Q46=0,"",IF(BX46=0,"",(BX46/Q46)))</f>
        <v>0.25</v>
      </c>
      <c r="BZ46" s="125">
        <v>1</v>
      </c>
      <c r="CA46" s="126">
        <f>IFERROR(BZ46/BX46,"-")</f>
        <v>0.5</v>
      </c>
      <c r="CB46" s="127">
        <v>11000</v>
      </c>
      <c r="CC46" s="128">
        <f>IFERROR(CB46/BX46,"-")</f>
        <v>5500</v>
      </c>
      <c r="CD46" s="129"/>
      <c r="CE46" s="129">
        <v>1</v>
      </c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2</v>
      </c>
      <c r="CQ46" s="138">
        <v>14000</v>
      </c>
      <c r="CR46" s="138">
        <v>11000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156</v>
      </c>
      <c r="C47" s="184" t="s">
        <v>58</v>
      </c>
      <c r="D47" s="184"/>
      <c r="E47" s="184" t="s">
        <v>76</v>
      </c>
      <c r="F47" s="184" t="s">
        <v>77</v>
      </c>
      <c r="G47" s="184" t="s">
        <v>73</v>
      </c>
      <c r="H47" s="87"/>
      <c r="I47" s="87"/>
      <c r="J47" s="87"/>
      <c r="K47" s="176"/>
      <c r="L47" s="79">
        <v>49</v>
      </c>
      <c r="M47" s="79">
        <v>28</v>
      </c>
      <c r="N47" s="79">
        <v>9</v>
      </c>
      <c r="O47" s="88">
        <v>7</v>
      </c>
      <c r="P47" s="89">
        <v>0</v>
      </c>
      <c r="Q47" s="90">
        <f>O47+P47</f>
        <v>7</v>
      </c>
      <c r="R47" s="80">
        <f>IFERROR(Q47/N47,"-")</f>
        <v>0.77777777777778</v>
      </c>
      <c r="S47" s="79">
        <v>3</v>
      </c>
      <c r="T47" s="79">
        <v>3</v>
      </c>
      <c r="U47" s="80">
        <f>IFERROR(T47/(Q47),"-")</f>
        <v>0.42857142857143</v>
      </c>
      <c r="V47" s="81"/>
      <c r="W47" s="82">
        <v>5</v>
      </c>
      <c r="X47" s="80">
        <f>IF(Q47=0,"-",W47/Q47)</f>
        <v>0.71428571428571</v>
      </c>
      <c r="Y47" s="181">
        <v>377000</v>
      </c>
      <c r="Z47" s="182">
        <f>IFERROR(Y47/Q47,"-")</f>
        <v>53857.142857143</v>
      </c>
      <c r="AA47" s="182">
        <f>IFERROR(Y47/W47,"-")</f>
        <v>75400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0.14285714285714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4</v>
      </c>
      <c r="BP47" s="117">
        <f>IF(Q47=0,"",IF(BO47=0,"",(BO47/Q47)))</f>
        <v>0.57142857142857</v>
      </c>
      <c r="BQ47" s="118">
        <v>3</v>
      </c>
      <c r="BR47" s="119">
        <f>IFERROR(BQ47/BO47,"-")</f>
        <v>0.75</v>
      </c>
      <c r="BS47" s="120">
        <v>369000</v>
      </c>
      <c r="BT47" s="121">
        <f>IFERROR(BS47/BO47,"-")</f>
        <v>92250</v>
      </c>
      <c r="BU47" s="122">
        <v>1</v>
      </c>
      <c r="BV47" s="122"/>
      <c r="BW47" s="122">
        <v>2</v>
      </c>
      <c r="BX47" s="123">
        <v>1</v>
      </c>
      <c r="BY47" s="124">
        <f>IF(Q47=0,"",IF(BX47=0,"",(BX47/Q47)))</f>
        <v>0.14285714285714</v>
      </c>
      <c r="BZ47" s="125">
        <v>1</v>
      </c>
      <c r="CA47" s="126">
        <f>IFERROR(BZ47/BX47,"-")</f>
        <v>1</v>
      </c>
      <c r="CB47" s="127">
        <v>3000</v>
      </c>
      <c r="CC47" s="128">
        <f>IFERROR(CB47/BX47,"-")</f>
        <v>3000</v>
      </c>
      <c r="CD47" s="129">
        <v>1</v>
      </c>
      <c r="CE47" s="129"/>
      <c r="CF47" s="129"/>
      <c r="CG47" s="130">
        <v>1</v>
      </c>
      <c r="CH47" s="131">
        <f>IF(Q47=0,"",IF(CG47=0,"",(CG47/Q47)))</f>
        <v>0.14285714285714</v>
      </c>
      <c r="CI47" s="132">
        <v>1</v>
      </c>
      <c r="CJ47" s="133">
        <f>IFERROR(CI47/CG47,"-")</f>
        <v>1</v>
      </c>
      <c r="CK47" s="134">
        <v>5000</v>
      </c>
      <c r="CL47" s="135">
        <f>IFERROR(CK47/CG47,"-")</f>
        <v>5000</v>
      </c>
      <c r="CM47" s="136">
        <v>1</v>
      </c>
      <c r="CN47" s="136"/>
      <c r="CO47" s="136"/>
      <c r="CP47" s="137">
        <v>5</v>
      </c>
      <c r="CQ47" s="138">
        <v>377000</v>
      </c>
      <c r="CR47" s="138">
        <v>189000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0.46666666666667</v>
      </c>
      <c r="B48" s="184" t="s">
        <v>157</v>
      </c>
      <c r="C48" s="184" t="s">
        <v>58</v>
      </c>
      <c r="D48" s="184"/>
      <c r="E48" s="184" t="s">
        <v>76</v>
      </c>
      <c r="F48" s="184" t="s">
        <v>83</v>
      </c>
      <c r="G48" s="184" t="s">
        <v>61</v>
      </c>
      <c r="H48" s="87" t="s">
        <v>95</v>
      </c>
      <c r="I48" s="87" t="s">
        <v>85</v>
      </c>
      <c r="J48" s="186" t="s">
        <v>86</v>
      </c>
      <c r="K48" s="176">
        <v>300000</v>
      </c>
      <c r="L48" s="79">
        <v>30</v>
      </c>
      <c r="M48" s="79">
        <v>0</v>
      </c>
      <c r="N48" s="79">
        <v>107</v>
      </c>
      <c r="O48" s="88">
        <v>10</v>
      </c>
      <c r="P48" s="89">
        <v>0</v>
      </c>
      <c r="Q48" s="90">
        <f>O48+P48</f>
        <v>10</v>
      </c>
      <c r="R48" s="80">
        <f>IFERROR(Q48/N48,"-")</f>
        <v>0.093457943925234</v>
      </c>
      <c r="S48" s="79">
        <v>2</v>
      </c>
      <c r="T48" s="79">
        <v>4</v>
      </c>
      <c r="U48" s="80">
        <f>IFERROR(T48/(Q48),"-")</f>
        <v>0.4</v>
      </c>
      <c r="V48" s="81">
        <f>IFERROR(K48/SUM(Q48:Q49),"-")</f>
        <v>13043.47826087</v>
      </c>
      <c r="W48" s="82">
        <v>2</v>
      </c>
      <c r="X48" s="80">
        <f>IF(Q48=0,"-",W48/Q48)</f>
        <v>0.2</v>
      </c>
      <c r="Y48" s="181">
        <v>137000</v>
      </c>
      <c r="Z48" s="182">
        <f>IFERROR(Y48/Q48,"-")</f>
        <v>13700</v>
      </c>
      <c r="AA48" s="182">
        <f>IFERROR(Y48/W48,"-")</f>
        <v>68500</v>
      </c>
      <c r="AB48" s="176">
        <f>SUM(Y48:Y49)-SUM(K48:K49)</f>
        <v>-160000</v>
      </c>
      <c r="AC48" s="83">
        <f>SUM(Y48:Y49)/SUM(K48:K49)</f>
        <v>0.46666666666667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2</v>
      </c>
      <c r="BG48" s="110">
        <f>IF(Q48=0,"",IF(BF48=0,"",(BF48/Q48)))</f>
        <v>0.2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8</v>
      </c>
      <c r="BP48" s="117">
        <f>IF(Q48=0,"",IF(BO48=0,"",(BO48/Q48)))</f>
        <v>0.8</v>
      </c>
      <c r="BQ48" s="118">
        <v>2</v>
      </c>
      <c r="BR48" s="119">
        <f>IFERROR(BQ48/BO48,"-")</f>
        <v>0.25</v>
      </c>
      <c r="BS48" s="120">
        <v>137000</v>
      </c>
      <c r="BT48" s="121">
        <f>IFERROR(BS48/BO48,"-")</f>
        <v>17125</v>
      </c>
      <c r="BU48" s="122"/>
      <c r="BV48" s="122">
        <v>1</v>
      </c>
      <c r="BW48" s="122">
        <v>1</v>
      </c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137000</v>
      </c>
      <c r="CR48" s="138">
        <v>126000</v>
      </c>
      <c r="CS48" s="138"/>
      <c r="CT48" s="139" t="str">
        <f>IF(AND(CR48=0,CS48=0),"",IF(AND(CR48&lt;=100000,CS48&lt;=100000),"",IF(CR48/CQ48&gt;0.7,"男高",IF(CS48/CQ48&gt;0.7,"女高",""))))</f>
        <v>男高</v>
      </c>
    </row>
    <row r="49" spans="1:99">
      <c r="A49" s="78"/>
      <c r="B49" s="184" t="s">
        <v>158</v>
      </c>
      <c r="C49" s="184" t="s">
        <v>58</v>
      </c>
      <c r="D49" s="184"/>
      <c r="E49" s="184" t="s">
        <v>76</v>
      </c>
      <c r="F49" s="184" t="s">
        <v>83</v>
      </c>
      <c r="G49" s="184" t="s">
        <v>73</v>
      </c>
      <c r="H49" s="87"/>
      <c r="I49" s="87"/>
      <c r="J49" s="87"/>
      <c r="K49" s="176"/>
      <c r="L49" s="79">
        <v>72</v>
      </c>
      <c r="M49" s="79">
        <v>39</v>
      </c>
      <c r="N49" s="79">
        <v>14</v>
      </c>
      <c r="O49" s="88">
        <v>13</v>
      </c>
      <c r="P49" s="89">
        <v>0</v>
      </c>
      <c r="Q49" s="90">
        <f>O49+P49</f>
        <v>13</v>
      </c>
      <c r="R49" s="80">
        <f>IFERROR(Q49/N49,"-")</f>
        <v>0.92857142857143</v>
      </c>
      <c r="S49" s="79">
        <v>2</v>
      </c>
      <c r="T49" s="79">
        <v>4</v>
      </c>
      <c r="U49" s="80">
        <f>IFERROR(T49/(Q49),"-")</f>
        <v>0.30769230769231</v>
      </c>
      <c r="V49" s="81"/>
      <c r="W49" s="82">
        <v>1</v>
      </c>
      <c r="X49" s="80">
        <f>IF(Q49=0,"-",W49/Q49)</f>
        <v>0.076923076923077</v>
      </c>
      <c r="Y49" s="181">
        <v>3000</v>
      </c>
      <c r="Z49" s="182">
        <f>IFERROR(Y49/Q49,"-")</f>
        <v>230.76923076923</v>
      </c>
      <c r="AA49" s="182">
        <f>IFERROR(Y49/W49,"-")</f>
        <v>3000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0.076923076923077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5</v>
      </c>
      <c r="BP49" s="117">
        <f>IF(Q49=0,"",IF(BO49=0,"",(BO49/Q49)))</f>
        <v>0.38461538461538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6</v>
      </c>
      <c r="BY49" s="124">
        <f>IF(Q49=0,"",IF(BX49=0,"",(BX49/Q49)))</f>
        <v>0.46153846153846</v>
      </c>
      <c r="BZ49" s="125">
        <v>1</v>
      </c>
      <c r="CA49" s="126">
        <f>IFERROR(BZ49/BX49,"-")</f>
        <v>0.16666666666667</v>
      </c>
      <c r="CB49" s="127">
        <v>3000</v>
      </c>
      <c r="CC49" s="128">
        <f>IFERROR(CB49/BX49,"-")</f>
        <v>500</v>
      </c>
      <c r="CD49" s="129"/>
      <c r="CE49" s="129">
        <v>1</v>
      </c>
      <c r="CF49" s="129"/>
      <c r="CG49" s="130">
        <v>1</v>
      </c>
      <c r="CH49" s="131">
        <f>IF(Q49=0,"",IF(CG49=0,"",(CG49/Q49)))</f>
        <v>0.076923076923077</v>
      </c>
      <c r="CI49" s="132"/>
      <c r="CJ49" s="133">
        <f>IFERROR(CI49/CG49,"-")</f>
        <v>0</v>
      </c>
      <c r="CK49" s="134"/>
      <c r="CL49" s="135">
        <f>IFERROR(CK49/CG49,"-")</f>
        <v>0</v>
      </c>
      <c r="CM49" s="136"/>
      <c r="CN49" s="136"/>
      <c r="CO49" s="136"/>
      <c r="CP49" s="137">
        <v>1</v>
      </c>
      <c r="CQ49" s="138">
        <v>3000</v>
      </c>
      <c r="CR49" s="138">
        <v>3000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9.5384615384615</v>
      </c>
      <c r="B50" s="184" t="s">
        <v>159</v>
      </c>
      <c r="C50" s="184" t="s">
        <v>58</v>
      </c>
      <c r="D50" s="184"/>
      <c r="E50" s="184" t="s">
        <v>89</v>
      </c>
      <c r="F50" s="184" t="s">
        <v>77</v>
      </c>
      <c r="G50" s="184" t="s">
        <v>61</v>
      </c>
      <c r="H50" s="87" t="s">
        <v>100</v>
      </c>
      <c r="I50" s="87" t="s">
        <v>85</v>
      </c>
      <c r="J50" s="186" t="s">
        <v>155</v>
      </c>
      <c r="K50" s="176">
        <v>130000</v>
      </c>
      <c r="L50" s="79">
        <v>15</v>
      </c>
      <c r="M50" s="79">
        <v>0</v>
      </c>
      <c r="N50" s="79">
        <v>38</v>
      </c>
      <c r="O50" s="88">
        <v>6</v>
      </c>
      <c r="P50" s="89">
        <v>0</v>
      </c>
      <c r="Q50" s="90">
        <f>O50+P50</f>
        <v>6</v>
      </c>
      <c r="R50" s="80">
        <f>IFERROR(Q50/N50,"-")</f>
        <v>0.15789473684211</v>
      </c>
      <c r="S50" s="79">
        <v>0</v>
      </c>
      <c r="T50" s="79">
        <v>3</v>
      </c>
      <c r="U50" s="80">
        <f>IFERROR(T50/(Q50),"-")</f>
        <v>0.5</v>
      </c>
      <c r="V50" s="81">
        <f>IFERROR(K50/SUM(Q50:Q51),"-")</f>
        <v>9285.7142857143</v>
      </c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>
        <f>SUM(Y50:Y51)-SUM(K50:K51)</f>
        <v>1110000</v>
      </c>
      <c r="AC50" s="83">
        <f>SUM(Y50:Y51)/SUM(K50:K51)</f>
        <v>9.5384615384615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1</v>
      </c>
      <c r="AX50" s="104">
        <f>IF(Q50=0,"",IF(AW50=0,"",(AW50/Q50)))</f>
        <v>0.16666666666667</v>
      </c>
      <c r="AY50" s="103"/>
      <c r="AZ50" s="105">
        <f>IFERROR(AY50/AW50,"-")</f>
        <v>0</v>
      </c>
      <c r="BA50" s="106"/>
      <c r="BB50" s="107">
        <f>IFERROR(BA50/AW50,"-")</f>
        <v>0</v>
      </c>
      <c r="BC50" s="108"/>
      <c r="BD50" s="108"/>
      <c r="BE50" s="108"/>
      <c r="BF50" s="109">
        <v>1</v>
      </c>
      <c r="BG50" s="110">
        <f>IF(Q50=0,"",IF(BF50=0,"",(BF50/Q50)))</f>
        <v>0.16666666666667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3</v>
      </c>
      <c r="BP50" s="117">
        <f>IF(Q50=0,"",IF(BO50=0,"",(BO50/Q50)))</f>
        <v>0.5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1</v>
      </c>
      <c r="BY50" s="124">
        <f>IF(Q50=0,"",IF(BX50=0,"",(BX50/Q50)))</f>
        <v>0.16666666666667</v>
      </c>
      <c r="BZ50" s="125"/>
      <c r="CA50" s="126">
        <f>IFERROR(BZ50/BX50,"-")</f>
        <v>0</v>
      </c>
      <c r="CB50" s="127"/>
      <c r="CC50" s="128">
        <f>IFERROR(CB50/BX50,"-")</f>
        <v>0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160</v>
      </c>
      <c r="C51" s="184" t="s">
        <v>58</v>
      </c>
      <c r="D51" s="184"/>
      <c r="E51" s="184" t="s">
        <v>89</v>
      </c>
      <c r="F51" s="184" t="s">
        <v>77</v>
      </c>
      <c r="G51" s="184" t="s">
        <v>73</v>
      </c>
      <c r="H51" s="87"/>
      <c r="I51" s="87"/>
      <c r="J51" s="87"/>
      <c r="K51" s="176"/>
      <c r="L51" s="79">
        <v>30</v>
      </c>
      <c r="M51" s="79">
        <v>23</v>
      </c>
      <c r="N51" s="79">
        <v>79</v>
      </c>
      <c r="O51" s="88">
        <v>8</v>
      </c>
      <c r="P51" s="89">
        <v>0</v>
      </c>
      <c r="Q51" s="90">
        <f>O51+P51</f>
        <v>8</v>
      </c>
      <c r="R51" s="80">
        <f>IFERROR(Q51/N51,"-")</f>
        <v>0.10126582278481</v>
      </c>
      <c r="S51" s="79">
        <v>2</v>
      </c>
      <c r="T51" s="79">
        <v>1</v>
      </c>
      <c r="U51" s="80">
        <f>IFERROR(T51/(Q51),"-")</f>
        <v>0.125</v>
      </c>
      <c r="V51" s="81"/>
      <c r="W51" s="82">
        <v>2</v>
      </c>
      <c r="X51" s="80">
        <f>IF(Q51=0,"-",W51/Q51)</f>
        <v>0.25</v>
      </c>
      <c r="Y51" s="181">
        <v>1240000</v>
      </c>
      <c r="Z51" s="182">
        <f>IFERROR(Y51/Q51,"-")</f>
        <v>155000</v>
      </c>
      <c r="AA51" s="182">
        <f>IFERROR(Y51/W51,"-")</f>
        <v>620000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2</v>
      </c>
      <c r="BG51" s="110">
        <f>IF(Q51=0,"",IF(BF51=0,"",(BF51/Q51)))</f>
        <v>0.25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2</v>
      </c>
      <c r="BP51" s="117">
        <f>IF(Q51=0,"",IF(BO51=0,"",(BO51/Q51)))</f>
        <v>0.25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2</v>
      </c>
      <c r="BY51" s="124">
        <f>IF(Q51=0,"",IF(BX51=0,"",(BX51/Q51)))</f>
        <v>0.25</v>
      </c>
      <c r="BZ51" s="125"/>
      <c r="CA51" s="126">
        <f>IFERROR(BZ51/BX51,"-")</f>
        <v>0</v>
      </c>
      <c r="CB51" s="127"/>
      <c r="CC51" s="128">
        <f>IFERROR(CB51/BX51,"-")</f>
        <v>0</v>
      </c>
      <c r="CD51" s="129"/>
      <c r="CE51" s="129"/>
      <c r="CF51" s="129"/>
      <c r="CG51" s="130">
        <v>2</v>
      </c>
      <c r="CH51" s="131">
        <f>IF(Q51=0,"",IF(CG51=0,"",(CG51/Q51)))</f>
        <v>0.25</v>
      </c>
      <c r="CI51" s="132">
        <v>2</v>
      </c>
      <c r="CJ51" s="133">
        <f>IFERROR(CI51/CG51,"-")</f>
        <v>1</v>
      </c>
      <c r="CK51" s="134">
        <v>1240000</v>
      </c>
      <c r="CL51" s="135">
        <f>IFERROR(CK51/CG51,"-")</f>
        <v>620000</v>
      </c>
      <c r="CM51" s="136"/>
      <c r="CN51" s="136"/>
      <c r="CO51" s="136">
        <v>2</v>
      </c>
      <c r="CP51" s="137">
        <v>2</v>
      </c>
      <c r="CQ51" s="138">
        <v>1240000</v>
      </c>
      <c r="CR51" s="138">
        <v>825000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0.2875</v>
      </c>
      <c r="B52" s="184" t="s">
        <v>161</v>
      </c>
      <c r="C52" s="184" t="s">
        <v>58</v>
      </c>
      <c r="D52" s="184"/>
      <c r="E52" s="184" t="s">
        <v>89</v>
      </c>
      <c r="F52" s="184" t="s">
        <v>162</v>
      </c>
      <c r="G52" s="184" t="s">
        <v>61</v>
      </c>
      <c r="H52" s="87" t="s">
        <v>163</v>
      </c>
      <c r="I52" s="87" t="s">
        <v>85</v>
      </c>
      <c r="J52" s="185" t="s">
        <v>64</v>
      </c>
      <c r="K52" s="176">
        <v>80000</v>
      </c>
      <c r="L52" s="79">
        <v>2</v>
      </c>
      <c r="M52" s="79">
        <v>0</v>
      </c>
      <c r="N52" s="79">
        <v>25</v>
      </c>
      <c r="O52" s="88">
        <v>1</v>
      </c>
      <c r="P52" s="89">
        <v>0</v>
      </c>
      <c r="Q52" s="90">
        <f>O52+P52</f>
        <v>1</v>
      </c>
      <c r="R52" s="80">
        <f>IFERROR(Q52/N52,"-")</f>
        <v>0.04</v>
      </c>
      <c r="S52" s="79">
        <v>0</v>
      </c>
      <c r="T52" s="79">
        <v>0</v>
      </c>
      <c r="U52" s="80">
        <f>IFERROR(T52/(Q52),"-")</f>
        <v>0</v>
      </c>
      <c r="V52" s="81">
        <f>IFERROR(K52/SUM(Q52:Q53),"-")</f>
        <v>11428.571428571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-57000</v>
      </c>
      <c r="AC52" s="83">
        <f>SUM(Y52:Y53)/SUM(K52:K53)</f>
        <v>0.2875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1</v>
      </c>
      <c r="BP52" s="117">
        <f>IF(Q52=0,"",IF(BO52=0,"",(BO52/Q52)))</f>
        <v>1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164</v>
      </c>
      <c r="C53" s="184" t="s">
        <v>58</v>
      </c>
      <c r="D53" s="184"/>
      <c r="E53" s="184" t="s">
        <v>89</v>
      </c>
      <c r="F53" s="184" t="s">
        <v>162</v>
      </c>
      <c r="G53" s="184" t="s">
        <v>73</v>
      </c>
      <c r="H53" s="87"/>
      <c r="I53" s="87"/>
      <c r="J53" s="87"/>
      <c r="K53" s="176"/>
      <c r="L53" s="79">
        <v>23</v>
      </c>
      <c r="M53" s="79">
        <v>12</v>
      </c>
      <c r="N53" s="79">
        <v>7</v>
      </c>
      <c r="O53" s="88">
        <v>6</v>
      </c>
      <c r="P53" s="89">
        <v>0</v>
      </c>
      <c r="Q53" s="90">
        <f>O53+P53</f>
        <v>6</v>
      </c>
      <c r="R53" s="80">
        <f>IFERROR(Q53/N53,"-")</f>
        <v>0.85714285714286</v>
      </c>
      <c r="S53" s="79">
        <v>1</v>
      </c>
      <c r="T53" s="79">
        <v>1</v>
      </c>
      <c r="U53" s="80">
        <f>IFERROR(T53/(Q53),"-")</f>
        <v>0.16666666666667</v>
      </c>
      <c r="V53" s="81"/>
      <c r="W53" s="82">
        <v>1</v>
      </c>
      <c r="X53" s="80">
        <f>IF(Q53=0,"-",W53/Q53)</f>
        <v>0.16666666666667</v>
      </c>
      <c r="Y53" s="181">
        <v>23000</v>
      </c>
      <c r="Z53" s="182">
        <f>IFERROR(Y53/Q53,"-")</f>
        <v>3833.3333333333</v>
      </c>
      <c r="AA53" s="182">
        <f>IFERROR(Y53/W53,"-")</f>
        <v>23000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>
        <v>1</v>
      </c>
      <c r="AO53" s="98">
        <f>IF(Q53=0,"",IF(AN53=0,"",(AN53/Q53)))</f>
        <v>0.16666666666667</v>
      </c>
      <c r="AP53" s="97"/>
      <c r="AQ53" s="99">
        <f>IFERROR(AP53/AN53,"-")</f>
        <v>0</v>
      </c>
      <c r="AR53" s="100"/>
      <c r="AS53" s="101">
        <f>IFERROR(AR53/AN53,"-")</f>
        <v>0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0.16666666666667</v>
      </c>
      <c r="BH53" s="109">
        <v>1</v>
      </c>
      <c r="BI53" s="111">
        <f>IFERROR(BH53/BF53,"-")</f>
        <v>1</v>
      </c>
      <c r="BJ53" s="112">
        <v>23000</v>
      </c>
      <c r="BK53" s="113">
        <f>IFERROR(BJ53/BF53,"-")</f>
        <v>23000</v>
      </c>
      <c r="BL53" s="114"/>
      <c r="BM53" s="114"/>
      <c r="BN53" s="114">
        <v>1</v>
      </c>
      <c r="BO53" s="116">
        <v>2</v>
      </c>
      <c r="BP53" s="117">
        <f>IF(Q53=0,"",IF(BO53=0,"",(BO53/Q53)))</f>
        <v>0.33333333333333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2</v>
      </c>
      <c r="BY53" s="124">
        <f>IF(Q53=0,"",IF(BX53=0,"",(BX53/Q53)))</f>
        <v>0.33333333333333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23000</v>
      </c>
      <c r="CR53" s="138">
        <v>23000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1.12</v>
      </c>
      <c r="B54" s="184" t="s">
        <v>165</v>
      </c>
      <c r="C54" s="184" t="s">
        <v>58</v>
      </c>
      <c r="D54" s="184"/>
      <c r="E54" s="184" t="s">
        <v>73</v>
      </c>
      <c r="F54" s="184" t="s">
        <v>77</v>
      </c>
      <c r="G54" s="184" t="s">
        <v>61</v>
      </c>
      <c r="H54" s="87" t="s">
        <v>104</v>
      </c>
      <c r="I54" s="87" t="s">
        <v>166</v>
      </c>
      <c r="J54" s="186" t="s">
        <v>86</v>
      </c>
      <c r="K54" s="176">
        <v>50000</v>
      </c>
      <c r="L54" s="79">
        <v>4</v>
      </c>
      <c r="M54" s="79">
        <v>0</v>
      </c>
      <c r="N54" s="79">
        <v>27</v>
      </c>
      <c r="O54" s="88">
        <v>2</v>
      </c>
      <c r="P54" s="89">
        <v>0</v>
      </c>
      <c r="Q54" s="90">
        <f>O54+P54</f>
        <v>2</v>
      </c>
      <c r="R54" s="80">
        <f>IFERROR(Q54/N54,"-")</f>
        <v>0.074074074074074</v>
      </c>
      <c r="S54" s="79">
        <v>0</v>
      </c>
      <c r="T54" s="79">
        <v>1</v>
      </c>
      <c r="U54" s="80">
        <f>IFERROR(T54/(Q54),"-")</f>
        <v>0.5</v>
      </c>
      <c r="V54" s="81">
        <f>IFERROR(K54/SUM(Q54:Q55),"-")</f>
        <v>7142.8571428571</v>
      </c>
      <c r="W54" s="82">
        <v>1</v>
      </c>
      <c r="X54" s="80">
        <f>IF(Q54=0,"-",W54/Q54)</f>
        <v>0.5</v>
      </c>
      <c r="Y54" s="181">
        <v>35000</v>
      </c>
      <c r="Z54" s="182">
        <f>IFERROR(Y54/Q54,"-")</f>
        <v>17500</v>
      </c>
      <c r="AA54" s="182">
        <f>IFERROR(Y54/W54,"-")</f>
        <v>35000</v>
      </c>
      <c r="AB54" s="176">
        <f>SUM(Y54:Y55)-SUM(K54:K55)</f>
        <v>6000</v>
      </c>
      <c r="AC54" s="83">
        <f>SUM(Y54:Y55)/SUM(K54:K55)</f>
        <v>1.12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0.5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>
        <v>1</v>
      </c>
      <c r="BY54" s="124">
        <f>IF(Q54=0,"",IF(BX54=0,"",(BX54/Q54)))</f>
        <v>0.5</v>
      </c>
      <c r="BZ54" s="125">
        <v>1</v>
      </c>
      <c r="CA54" s="126">
        <f>IFERROR(BZ54/BX54,"-")</f>
        <v>1</v>
      </c>
      <c r="CB54" s="127">
        <v>35000</v>
      </c>
      <c r="CC54" s="128">
        <f>IFERROR(CB54/BX54,"-")</f>
        <v>35000</v>
      </c>
      <c r="CD54" s="129"/>
      <c r="CE54" s="129"/>
      <c r="CF54" s="129">
        <v>1</v>
      </c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35000</v>
      </c>
      <c r="CR54" s="138">
        <v>35000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167</v>
      </c>
      <c r="C55" s="184" t="s">
        <v>58</v>
      </c>
      <c r="D55" s="184"/>
      <c r="E55" s="184" t="s">
        <v>73</v>
      </c>
      <c r="F55" s="184" t="s">
        <v>77</v>
      </c>
      <c r="G55" s="184" t="s">
        <v>73</v>
      </c>
      <c r="H55" s="87"/>
      <c r="I55" s="87"/>
      <c r="J55" s="87"/>
      <c r="K55" s="176"/>
      <c r="L55" s="79">
        <v>17</v>
      </c>
      <c r="M55" s="79">
        <v>15</v>
      </c>
      <c r="N55" s="79">
        <v>2</v>
      </c>
      <c r="O55" s="88">
        <v>5</v>
      </c>
      <c r="P55" s="89">
        <v>0</v>
      </c>
      <c r="Q55" s="90">
        <f>O55+P55</f>
        <v>5</v>
      </c>
      <c r="R55" s="80">
        <f>IFERROR(Q55/N55,"-")</f>
        <v>2.5</v>
      </c>
      <c r="S55" s="79">
        <v>0</v>
      </c>
      <c r="T55" s="79">
        <v>3</v>
      </c>
      <c r="U55" s="80">
        <f>IFERROR(T55/(Q55),"-")</f>
        <v>0.6</v>
      </c>
      <c r="V55" s="81"/>
      <c r="W55" s="82">
        <v>2</v>
      </c>
      <c r="X55" s="80">
        <f>IF(Q55=0,"-",W55/Q55)</f>
        <v>0.4</v>
      </c>
      <c r="Y55" s="181">
        <v>21000</v>
      </c>
      <c r="Z55" s="182">
        <f>IFERROR(Y55/Q55,"-")</f>
        <v>4200</v>
      </c>
      <c r="AA55" s="182">
        <f>IFERROR(Y55/W55,"-")</f>
        <v>10500</v>
      </c>
      <c r="AB55" s="176"/>
      <c r="AC55" s="83"/>
      <c r="AD55" s="77"/>
      <c r="AE55" s="91">
        <v>1</v>
      </c>
      <c r="AF55" s="92">
        <f>IF(Q55=0,"",IF(AE55=0,"",(AE55/Q55)))</f>
        <v>0.2</v>
      </c>
      <c r="AG55" s="91">
        <v>1</v>
      </c>
      <c r="AH55" s="93">
        <f>IFERROR(AG55/AE55,"-")</f>
        <v>1</v>
      </c>
      <c r="AI55" s="94">
        <v>18000</v>
      </c>
      <c r="AJ55" s="95">
        <f>IFERROR(AI55/AE55,"-")</f>
        <v>18000</v>
      </c>
      <c r="AK55" s="96"/>
      <c r="AL55" s="96"/>
      <c r="AM55" s="96">
        <v>1</v>
      </c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2</v>
      </c>
      <c r="AX55" s="104">
        <f>IF(Q55=0,"",IF(AW55=0,"",(AW55/Q55)))</f>
        <v>0.4</v>
      </c>
      <c r="AY55" s="103">
        <v>1</v>
      </c>
      <c r="AZ55" s="105">
        <f>IFERROR(AY55/AW55,"-")</f>
        <v>0.5</v>
      </c>
      <c r="BA55" s="106">
        <v>3000</v>
      </c>
      <c r="BB55" s="107">
        <f>IFERROR(BA55/AW55,"-")</f>
        <v>1500</v>
      </c>
      <c r="BC55" s="108">
        <v>1</v>
      </c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2</v>
      </c>
      <c r="BP55" s="117">
        <f>IF(Q55=0,"",IF(BO55=0,"",(BO55/Q55)))</f>
        <v>0.4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2</v>
      </c>
      <c r="CQ55" s="138">
        <v>21000</v>
      </c>
      <c r="CR55" s="138">
        <v>18000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2.42</v>
      </c>
      <c r="B56" s="184" t="s">
        <v>168</v>
      </c>
      <c r="C56" s="184" t="s">
        <v>58</v>
      </c>
      <c r="D56" s="184"/>
      <c r="E56" s="184" t="s">
        <v>73</v>
      </c>
      <c r="F56" s="184" t="s">
        <v>83</v>
      </c>
      <c r="G56" s="184" t="s">
        <v>61</v>
      </c>
      <c r="H56" s="87" t="s">
        <v>104</v>
      </c>
      <c r="I56" s="87" t="s">
        <v>166</v>
      </c>
      <c r="J56" s="186" t="s">
        <v>80</v>
      </c>
      <c r="K56" s="176">
        <v>50000</v>
      </c>
      <c r="L56" s="79">
        <v>3</v>
      </c>
      <c r="M56" s="79">
        <v>0</v>
      </c>
      <c r="N56" s="79">
        <v>26</v>
      </c>
      <c r="O56" s="88">
        <v>1</v>
      </c>
      <c r="P56" s="89">
        <v>0</v>
      </c>
      <c r="Q56" s="90">
        <f>O56+P56</f>
        <v>1</v>
      </c>
      <c r="R56" s="80">
        <f>IFERROR(Q56/N56,"-")</f>
        <v>0.038461538461538</v>
      </c>
      <c r="S56" s="79">
        <v>0</v>
      </c>
      <c r="T56" s="79">
        <v>1</v>
      </c>
      <c r="U56" s="80">
        <f>IFERROR(T56/(Q56),"-")</f>
        <v>1</v>
      </c>
      <c r="V56" s="81">
        <f>IFERROR(K56/SUM(Q56:Q57),"-")</f>
        <v>8333.3333333333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71000</v>
      </c>
      <c r="AC56" s="83">
        <f>SUM(Y56:Y57)/SUM(K56:K57)</f>
        <v>2.42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1</v>
      </c>
      <c r="BG56" s="110">
        <f>IF(Q56=0,"",IF(BF56=0,"",(BF56/Q56)))</f>
        <v>1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169</v>
      </c>
      <c r="C57" s="184" t="s">
        <v>58</v>
      </c>
      <c r="D57" s="184"/>
      <c r="E57" s="184" t="s">
        <v>73</v>
      </c>
      <c r="F57" s="184" t="s">
        <v>83</v>
      </c>
      <c r="G57" s="184" t="s">
        <v>73</v>
      </c>
      <c r="H57" s="87"/>
      <c r="I57" s="87"/>
      <c r="J57" s="87"/>
      <c r="K57" s="176"/>
      <c r="L57" s="79">
        <v>18</v>
      </c>
      <c r="M57" s="79">
        <v>15</v>
      </c>
      <c r="N57" s="79">
        <v>5</v>
      </c>
      <c r="O57" s="88">
        <v>5</v>
      </c>
      <c r="P57" s="89">
        <v>0</v>
      </c>
      <c r="Q57" s="90">
        <f>O57+P57</f>
        <v>5</v>
      </c>
      <c r="R57" s="80">
        <f>IFERROR(Q57/N57,"-")</f>
        <v>1</v>
      </c>
      <c r="S57" s="79">
        <v>3</v>
      </c>
      <c r="T57" s="79">
        <v>1</v>
      </c>
      <c r="U57" s="80">
        <f>IFERROR(T57/(Q57),"-")</f>
        <v>0.2</v>
      </c>
      <c r="V57" s="81"/>
      <c r="W57" s="82">
        <v>2</v>
      </c>
      <c r="X57" s="80">
        <f>IF(Q57=0,"-",W57/Q57)</f>
        <v>0.4</v>
      </c>
      <c r="Y57" s="181">
        <v>121000</v>
      </c>
      <c r="Z57" s="182">
        <f>IFERROR(Y57/Q57,"-")</f>
        <v>24200</v>
      </c>
      <c r="AA57" s="182">
        <f>IFERROR(Y57/W57,"-")</f>
        <v>60500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0.2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4</v>
      </c>
      <c r="BY57" s="124">
        <f>IF(Q57=0,"",IF(BX57=0,"",(BX57/Q57)))</f>
        <v>0.8</v>
      </c>
      <c r="BZ57" s="125">
        <v>2</v>
      </c>
      <c r="CA57" s="126">
        <f>IFERROR(BZ57/BX57,"-")</f>
        <v>0.5</v>
      </c>
      <c r="CB57" s="127">
        <v>121000</v>
      </c>
      <c r="CC57" s="128">
        <f>IFERROR(CB57/BX57,"-")</f>
        <v>30250</v>
      </c>
      <c r="CD57" s="129"/>
      <c r="CE57" s="129"/>
      <c r="CF57" s="129">
        <v>2</v>
      </c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2</v>
      </c>
      <c r="CQ57" s="138">
        <v>121000</v>
      </c>
      <c r="CR57" s="138">
        <v>90000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0.696</v>
      </c>
      <c r="B58" s="184" t="s">
        <v>170</v>
      </c>
      <c r="C58" s="184" t="s">
        <v>58</v>
      </c>
      <c r="D58" s="184"/>
      <c r="E58" s="184" t="s">
        <v>171</v>
      </c>
      <c r="F58" s="184" t="s">
        <v>143</v>
      </c>
      <c r="G58" s="184" t="s">
        <v>61</v>
      </c>
      <c r="H58" s="87" t="s">
        <v>118</v>
      </c>
      <c r="I58" s="87" t="s">
        <v>172</v>
      </c>
      <c r="J58" s="185" t="s">
        <v>173</v>
      </c>
      <c r="K58" s="176">
        <v>125000</v>
      </c>
      <c r="L58" s="79">
        <v>7</v>
      </c>
      <c r="M58" s="79">
        <v>0</v>
      </c>
      <c r="N58" s="79">
        <v>26</v>
      </c>
      <c r="O58" s="88">
        <v>1</v>
      </c>
      <c r="P58" s="89">
        <v>0</v>
      </c>
      <c r="Q58" s="90">
        <f>O58+P58</f>
        <v>1</v>
      </c>
      <c r="R58" s="80">
        <f>IFERROR(Q58/N58,"-")</f>
        <v>0.038461538461538</v>
      </c>
      <c r="S58" s="79">
        <v>0</v>
      </c>
      <c r="T58" s="79">
        <v>1</v>
      </c>
      <c r="U58" s="80">
        <f>IFERROR(T58/(Q58),"-")</f>
        <v>1</v>
      </c>
      <c r="V58" s="81">
        <f>IFERROR(K58/SUM(Q58:Q63),"-")</f>
        <v>11363.636363636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SUM(Y58:Y63)-SUM(K58:K63)</f>
        <v>-38000</v>
      </c>
      <c r="AC58" s="83">
        <f>SUM(Y58:Y63)/SUM(K58:K63)</f>
        <v>0.696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1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174</v>
      </c>
      <c r="C59" s="184" t="s">
        <v>58</v>
      </c>
      <c r="D59" s="184"/>
      <c r="E59" s="184" t="s">
        <v>175</v>
      </c>
      <c r="F59" s="184" t="s">
        <v>176</v>
      </c>
      <c r="G59" s="184" t="s">
        <v>61</v>
      </c>
      <c r="H59" s="87" t="s">
        <v>118</v>
      </c>
      <c r="I59" s="87" t="s">
        <v>172</v>
      </c>
      <c r="J59" s="186" t="s">
        <v>80</v>
      </c>
      <c r="K59" s="176"/>
      <c r="L59" s="79">
        <v>3</v>
      </c>
      <c r="M59" s="79">
        <v>0</v>
      </c>
      <c r="N59" s="79">
        <v>17</v>
      </c>
      <c r="O59" s="88">
        <v>1</v>
      </c>
      <c r="P59" s="89">
        <v>0</v>
      </c>
      <c r="Q59" s="90">
        <f>O59+P59</f>
        <v>1</v>
      </c>
      <c r="R59" s="80">
        <f>IFERROR(Q59/N59,"-")</f>
        <v>0.058823529411765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1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177</v>
      </c>
      <c r="C60" s="184" t="s">
        <v>58</v>
      </c>
      <c r="D60" s="184"/>
      <c r="E60" s="184" t="s">
        <v>178</v>
      </c>
      <c r="F60" s="184" t="s">
        <v>179</v>
      </c>
      <c r="G60" s="184" t="s">
        <v>61</v>
      </c>
      <c r="H60" s="87" t="s">
        <v>118</v>
      </c>
      <c r="I60" s="87" t="s">
        <v>172</v>
      </c>
      <c r="J60" s="185" t="s">
        <v>97</v>
      </c>
      <c r="K60" s="176"/>
      <c r="L60" s="79">
        <v>3</v>
      </c>
      <c r="M60" s="79">
        <v>0</v>
      </c>
      <c r="N60" s="79">
        <v>18</v>
      </c>
      <c r="O60" s="88">
        <v>1</v>
      </c>
      <c r="P60" s="89">
        <v>0</v>
      </c>
      <c r="Q60" s="90">
        <f>O60+P60</f>
        <v>1</v>
      </c>
      <c r="R60" s="80">
        <f>IFERROR(Q60/N60,"-")</f>
        <v>0.055555555555556</v>
      </c>
      <c r="S60" s="79">
        <v>0</v>
      </c>
      <c r="T60" s="79">
        <v>0</v>
      </c>
      <c r="U60" s="80">
        <f>IFERROR(T60/(Q60),"-")</f>
        <v>0</v>
      </c>
      <c r="V60" s="81"/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>
        <v>1</v>
      </c>
      <c r="BY60" s="124">
        <f>IF(Q60=0,"",IF(BX60=0,"",(BX60/Q60)))</f>
        <v>1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180</v>
      </c>
      <c r="C61" s="184" t="s">
        <v>58</v>
      </c>
      <c r="D61" s="184"/>
      <c r="E61" s="184" t="s">
        <v>181</v>
      </c>
      <c r="F61" s="184" t="s">
        <v>136</v>
      </c>
      <c r="G61" s="184" t="s">
        <v>61</v>
      </c>
      <c r="H61" s="87" t="s">
        <v>118</v>
      </c>
      <c r="I61" s="87" t="s">
        <v>172</v>
      </c>
      <c r="J61" s="186" t="s">
        <v>91</v>
      </c>
      <c r="K61" s="176"/>
      <c r="L61" s="79">
        <v>3</v>
      </c>
      <c r="M61" s="79">
        <v>0</v>
      </c>
      <c r="N61" s="79">
        <v>20</v>
      </c>
      <c r="O61" s="88">
        <v>0</v>
      </c>
      <c r="P61" s="89">
        <v>0</v>
      </c>
      <c r="Q61" s="90">
        <f>O61+P61</f>
        <v>0</v>
      </c>
      <c r="R61" s="80">
        <f>IFERROR(Q61/N61,"-")</f>
        <v>0</v>
      </c>
      <c r="S61" s="79">
        <v>0</v>
      </c>
      <c r="T61" s="79">
        <v>0</v>
      </c>
      <c r="U61" s="80" t="str">
        <f>IFERROR(T61/(Q61),"-")</f>
        <v>-</v>
      </c>
      <c r="V61" s="81"/>
      <c r="W61" s="82">
        <v>0</v>
      </c>
      <c r="X61" s="80" t="str">
        <f>IF(Q61=0,"-",W61/Q61)</f>
        <v>-</v>
      </c>
      <c r="Y61" s="181">
        <v>0</v>
      </c>
      <c r="Z61" s="182" t="str">
        <f>IFERROR(Y61/Q61,"-")</f>
        <v>-</v>
      </c>
      <c r="AA61" s="182" t="str">
        <f>IFERROR(Y61/W61,"-")</f>
        <v>-</v>
      </c>
      <c r="AB61" s="176"/>
      <c r="AC61" s="83"/>
      <c r="AD61" s="77"/>
      <c r="AE61" s="91"/>
      <c r="AF61" s="92" t="str">
        <f>IF(Q61=0,"",IF(AE61=0,"",(AE61/Q61)))</f>
        <v/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 t="str">
        <f>IF(Q61=0,"",IF(AN61=0,"",(AN61/Q61)))</f>
        <v/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 t="str">
        <f>IF(Q61=0,"",IF(AW61=0,"",(AW61/Q61)))</f>
        <v/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 t="str">
        <f>IF(Q61=0,"",IF(BF61=0,"",(BF61/Q61)))</f>
        <v/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 t="str">
        <f>IF(Q61=0,"",IF(BO61=0,"",(BO61/Q61)))</f>
        <v/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 t="str">
        <f>IF(Q61=0,"",IF(BX61=0,"",(BX61/Q61)))</f>
        <v/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 t="str">
        <f>IF(Q61=0,"",IF(CG61=0,"",(CG61/Q61)))</f>
        <v/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182</v>
      </c>
      <c r="C62" s="184" t="s">
        <v>58</v>
      </c>
      <c r="D62" s="184"/>
      <c r="E62" s="184" t="s">
        <v>183</v>
      </c>
      <c r="F62" s="184" t="s">
        <v>184</v>
      </c>
      <c r="G62" s="184" t="s">
        <v>61</v>
      </c>
      <c r="H62" s="87" t="s">
        <v>118</v>
      </c>
      <c r="I62" s="87" t="s">
        <v>172</v>
      </c>
      <c r="J62" s="185" t="s">
        <v>185</v>
      </c>
      <c r="K62" s="176"/>
      <c r="L62" s="79">
        <v>7</v>
      </c>
      <c r="M62" s="79">
        <v>0</v>
      </c>
      <c r="N62" s="79">
        <v>30</v>
      </c>
      <c r="O62" s="88">
        <v>1</v>
      </c>
      <c r="P62" s="89">
        <v>0</v>
      </c>
      <c r="Q62" s="90">
        <f>O62+P62</f>
        <v>1</v>
      </c>
      <c r="R62" s="80">
        <f>IFERROR(Q62/N62,"-")</f>
        <v>0.033333333333333</v>
      </c>
      <c r="S62" s="79">
        <v>1</v>
      </c>
      <c r="T62" s="79">
        <v>0</v>
      </c>
      <c r="U62" s="80">
        <f>IFERROR(T62/(Q62),"-")</f>
        <v>0</v>
      </c>
      <c r="V62" s="81"/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1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186</v>
      </c>
      <c r="C63" s="184" t="s">
        <v>58</v>
      </c>
      <c r="D63" s="184"/>
      <c r="E63" s="184" t="s">
        <v>72</v>
      </c>
      <c r="F63" s="184" t="s">
        <v>72</v>
      </c>
      <c r="G63" s="184" t="s">
        <v>73</v>
      </c>
      <c r="H63" s="87" t="s">
        <v>187</v>
      </c>
      <c r="I63" s="87"/>
      <c r="J63" s="87"/>
      <c r="K63" s="176"/>
      <c r="L63" s="79">
        <v>110</v>
      </c>
      <c r="M63" s="79">
        <v>37</v>
      </c>
      <c r="N63" s="79">
        <v>5</v>
      </c>
      <c r="O63" s="88">
        <v>7</v>
      </c>
      <c r="P63" s="89">
        <v>0</v>
      </c>
      <c r="Q63" s="90">
        <f>O63+P63</f>
        <v>7</v>
      </c>
      <c r="R63" s="80">
        <f>IFERROR(Q63/N63,"-")</f>
        <v>1.4</v>
      </c>
      <c r="S63" s="79">
        <v>1</v>
      </c>
      <c r="T63" s="79">
        <v>1</v>
      </c>
      <c r="U63" s="80">
        <f>IFERROR(T63/(Q63),"-")</f>
        <v>0.14285714285714</v>
      </c>
      <c r="V63" s="81"/>
      <c r="W63" s="82">
        <v>2</v>
      </c>
      <c r="X63" s="80">
        <f>IF(Q63=0,"-",W63/Q63)</f>
        <v>0.28571428571429</v>
      </c>
      <c r="Y63" s="181">
        <v>87000</v>
      </c>
      <c r="Z63" s="182">
        <f>IFERROR(Y63/Q63,"-")</f>
        <v>12428.571428571</v>
      </c>
      <c r="AA63" s="182">
        <f>IFERROR(Y63/W63,"-")</f>
        <v>43500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>
        <v>1</v>
      </c>
      <c r="AO63" s="98">
        <f>IF(Q63=0,"",IF(AN63=0,"",(AN63/Q63)))</f>
        <v>0.14285714285714</v>
      </c>
      <c r="AP63" s="97"/>
      <c r="AQ63" s="99">
        <f>IFERROR(AP63/AN63,"-")</f>
        <v>0</v>
      </c>
      <c r="AR63" s="100"/>
      <c r="AS63" s="101">
        <f>IFERROR(AR63/AN63,"-")</f>
        <v>0</v>
      </c>
      <c r="AT63" s="102"/>
      <c r="AU63" s="102"/>
      <c r="AV63" s="102"/>
      <c r="AW63" s="103">
        <v>1</v>
      </c>
      <c r="AX63" s="104">
        <f>IF(Q63=0,"",IF(AW63=0,"",(AW63/Q63)))</f>
        <v>0.14285714285714</v>
      </c>
      <c r="AY63" s="103"/>
      <c r="AZ63" s="105">
        <f>IFERROR(AY63/AW63,"-")</f>
        <v>0</v>
      </c>
      <c r="BA63" s="106"/>
      <c r="BB63" s="107">
        <f>IFERROR(BA63/AW63,"-")</f>
        <v>0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2</v>
      </c>
      <c r="BP63" s="117">
        <f>IF(Q63=0,"",IF(BO63=0,"",(BO63/Q63)))</f>
        <v>0.28571428571429</v>
      </c>
      <c r="BQ63" s="118">
        <v>1</v>
      </c>
      <c r="BR63" s="119">
        <f>IFERROR(BQ63/BO63,"-")</f>
        <v>0.5</v>
      </c>
      <c r="BS63" s="120">
        <v>68000</v>
      </c>
      <c r="BT63" s="121">
        <f>IFERROR(BS63/BO63,"-")</f>
        <v>34000</v>
      </c>
      <c r="BU63" s="122"/>
      <c r="BV63" s="122"/>
      <c r="BW63" s="122">
        <v>1</v>
      </c>
      <c r="BX63" s="123">
        <v>1</v>
      </c>
      <c r="BY63" s="124">
        <f>IF(Q63=0,"",IF(BX63=0,"",(BX63/Q63)))</f>
        <v>0.14285714285714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>
        <v>2</v>
      </c>
      <c r="CH63" s="131">
        <f>IF(Q63=0,"",IF(CG63=0,"",(CG63/Q63)))</f>
        <v>0.28571428571429</v>
      </c>
      <c r="CI63" s="132">
        <v>1</v>
      </c>
      <c r="CJ63" s="133">
        <f>IFERROR(CI63/CG63,"-")</f>
        <v>0.5</v>
      </c>
      <c r="CK63" s="134">
        <v>19000</v>
      </c>
      <c r="CL63" s="135">
        <f>IFERROR(CK63/CG63,"-")</f>
        <v>9500</v>
      </c>
      <c r="CM63" s="136"/>
      <c r="CN63" s="136"/>
      <c r="CO63" s="136">
        <v>1</v>
      </c>
      <c r="CP63" s="137">
        <v>2</v>
      </c>
      <c r="CQ63" s="138">
        <v>87000</v>
      </c>
      <c r="CR63" s="138">
        <v>68000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2.425</v>
      </c>
      <c r="B64" s="184" t="s">
        <v>188</v>
      </c>
      <c r="C64" s="184" t="s">
        <v>58</v>
      </c>
      <c r="D64" s="184"/>
      <c r="E64" s="184"/>
      <c r="F64" s="184"/>
      <c r="G64" s="184" t="s">
        <v>61</v>
      </c>
      <c r="H64" s="87" t="s">
        <v>189</v>
      </c>
      <c r="I64" s="87" t="s">
        <v>190</v>
      </c>
      <c r="J64" s="87" t="s">
        <v>191</v>
      </c>
      <c r="K64" s="176">
        <v>80000</v>
      </c>
      <c r="L64" s="79">
        <v>7</v>
      </c>
      <c r="M64" s="79">
        <v>0</v>
      </c>
      <c r="N64" s="79">
        <v>107</v>
      </c>
      <c r="O64" s="88">
        <v>2</v>
      </c>
      <c r="P64" s="89">
        <v>0</v>
      </c>
      <c r="Q64" s="90">
        <f>O64+P64</f>
        <v>2</v>
      </c>
      <c r="R64" s="80">
        <f>IFERROR(Q64/N64,"-")</f>
        <v>0.018691588785047</v>
      </c>
      <c r="S64" s="79">
        <v>0</v>
      </c>
      <c r="T64" s="79">
        <v>1</v>
      </c>
      <c r="U64" s="80">
        <f>IFERROR(T64/(Q64),"-")</f>
        <v>0.5</v>
      </c>
      <c r="V64" s="81">
        <f>IFERROR(K64/SUM(Q64:Q65),"-")</f>
        <v>16000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SUM(Y64:Y65)-SUM(K64:K65)</f>
        <v>114000</v>
      </c>
      <c r="AC64" s="83">
        <f>SUM(Y64:Y65)/SUM(K64:K65)</f>
        <v>2.425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>
        <v>1</v>
      </c>
      <c r="AO64" s="98">
        <f>IF(Q64=0,"",IF(AN64=0,"",(AN64/Q64)))</f>
        <v>0.5</v>
      </c>
      <c r="AP64" s="97"/>
      <c r="AQ64" s="99">
        <f>IFERROR(AP64/AN64,"-")</f>
        <v>0</v>
      </c>
      <c r="AR64" s="100"/>
      <c r="AS64" s="101">
        <f>IFERROR(AR64/AN64,"-")</f>
        <v>0</v>
      </c>
      <c r="AT64" s="102"/>
      <c r="AU64" s="102"/>
      <c r="AV64" s="102"/>
      <c r="AW64" s="103">
        <v>1</v>
      </c>
      <c r="AX64" s="104">
        <f>IF(Q64=0,"",IF(AW64=0,"",(AW64/Q64)))</f>
        <v>0.5</v>
      </c>
      <c r="AY64" s="103"/>
      <c r="AZ64" s="105">
        <f>IFERROR(AY64/AW64,"-")</f>
        <v>0</v>
      </c>
      <c r="BA64" s="106"/>
      <c r="BB64" s="107">
        <f>IFERROR(BA64/AW64,"-")</f>
        <v>0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192</v>
      </c>
      <c r="C65" s="184" t="s">
        <v>58</v>
      </c>
      <c r="D65" s="184"/>
      <c r="E65" s="184"/>
      <c r="F65" s="184"/>
      <c r="G65" s="184" t="s">
        <v>73</v>
      </c>
      <c r="H65" s="87"/>
      <c r="I65" s="87"/>
      <c r="J65" s="87"/>
      <c r="K65" s="176"/>
      <c r="L65" s="79">
        <v>21</v>
      </c>
      <c r="M65" s="79">
        <v>17</v>
      </c>
      <c r="N65" s="79">
        <v>9</v>
      </c>
      <c r="O65" s="88">
        <v>3</v>
      </c>
      <c r="P65" s="89">
        <v>0</v>
      </c>
      <c r="Q65" s="90">
        <f>O65+P65</f>
        <v>3</v>
      </c>
      <c r="R65" s="80">
        <f>IFERROR(Q65/N65,"-")</f>
        <v>0.33333333333333</v>
      </c>
      <c r="S65" s="79">
        <v>0</v>
      </c>
      <c r="T65" s="79">
        <v>0</v>
      </c>
      <c r="U65" s="80">
        <f>IFERROR(T65/(Q65),"-")</f>
        <v>0</v>
      </c>
      <c r="V65" s="81"/>
      <c r="W65" s="82">
        <v>1</v>
      </c>
      <c r="X65" s="80">
        <f>IF(Q65=0,"-",W65/Q65)</f>
        <v>0.33333333333333</v>
      </c>
      <c r="Y65" s="181">
        <v>194000</v>
      </c>
      <c r="Z65" s="182">
        <f>IFERROR(Y65/Q65,"-")</f>
        <v>64666.666666667</v>
      </c>
      <c r="AA65" s="182">
        <f>IFERROR(Y65/W65,"-")</f>
        <v>194000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2</v>
      </c>
      <c r="BP65" s="117">
        <f>IF(Q65=0,"",IF(BO65=0,"",(BO65/Q65)))</f>
        <v>0.66666666666667</v>
      </c>
      <c r="BQ65" s="118">
        <v>1</v>
      </c>
      <c r="BR65" s="119">
        <f>IFERROR(BQ65/BO65,"-")</f>
        <v>0.5</v>
      </c>
      <c r="BS65" s="120">
        <v>194000</v>
      </c>
      <c r="BT65" s="121">
        <f>IFERROR(BS65/BO65,"-")</f>
        <v>97000</v>
      </c>
      <c r="BU65" s="122"/>
      <c r="BV65" s="122"/>
      <c r="BW65" s="122">
        <v>1</v>
      </c>
      <c r="BX65" s="123">
        <v>1</v>
      </c>
      <c r="BY65" s="124">
        <f>IF(Q65=0,"",IF(BX65=0,"",(BX65/Q65)))</f>
        <v>0.33333333333333</v>
      </c>
      <c r="BZ65" s="125"/>
      <c r="CA65" s="126">
        <f>IFERROR(BZ65/BX65,"-")</f>
        <v>0</v>
      </c>
      <c r="CB65" s="127"/>
      <c r="CC65" s="128">
        <f>IFERROR(CB65/BX65,"-")</f>
        <v>0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194000</v>
      </c>
      <c r="CR65" s="138">
        <v>194000</v>
      </c>
      <c r="CS65" s="138"/>
      <c r="CT65" s="139" t="str">
        <f>IF(AND(CR65=0,CS65=0),"",IF(AND(CR65&lt;=100000,CS65&lt;=100000),"",IF(CR65/CQ65&gt;0.7,"男高",IF(CS65/CQ65&gt;0.7,"女高",""))))</f>
        <v>男高</v>
      </c>
    </row>
    <row r="66" spans="1:99">
      <c r="A66" s="30"/>
      <c r="B66" s="84"/>
      <c r="C66" s="84"/>
      <c r="D66" s="85"/>
      <c r="E66" s="85"/>
      <c r="F66" s="85"/>
      <c r="G66" s="86"/>
      <c r="H66" s="87"/>
      <c r="I66" s="87"/>
      <c r="J66" s="87"/>
      <c r="K66" s="177"/>
      <c r="L66" s="34"/>
      <c r="M66" s="34"/>
      <c r="N66" s="31"/>
      <c r="O66" s="23"/>
      <c r="P66" s="23"/>
      <c r="Q66" s="23"/>
      <c r="R66" s="32"/>
      <c r="S66" s="32"/>
      <c r="T66" s="23"/>
      <c r="U66" s="32"/>
      <c r="V66" s="25"/>
      <c r="W66" s="25"/>
      <c r="X66" s="25"/>
      <c r="Y66" s="183"/>
      <c r="Z66" s="183"/>
      <c r="AA66" s="183"/>
      <c r="AB66" s="183"/>
      <c r="AC66" s="33"/>
      <c r="AD66" s="57"/>
      <c r="AE66" s="61"/>
      <c r="AF66" s="62"/>
      <c r="AG66" s="61"/>
      <c r="AH66" s="65"/>
      <c r="AI66" s="66"/>
      <c r="AJ66" s="67"/>
      <c r="AK66" s="68"/>
      <c r="AL66" s="68"/>
      <c r="AM66" s="68"/>
      <c r="AN66" s="61"/>
      <c r="AO66" s="62"/>
      <c r="AP66" s="61"/>
      <c r="AQ66" s="65"/>
      <c r="AR66" s="66"/>
      <c r="AS66" s="67"/>
      <c r="AT66" s="68"/>
      <c r="AU66" s="68"/>
      <c r="AV66" s="68"/>
      <c r="AW66" s="61"/>
      <c r="AX66" s="62"/>
      <c r="AY66" s="61"/>
      <c r="AZ66" s="65"/>
      <c r="BA66" s="66"/>
      <c r="BB66" s="67"/>
      <c r="BC66" s="68"/>
      <c r="BD66" s="68"/>
      <c r="BE66" s="68"/>
      <c r="BF66" s="61"/>
      <c r="BG66" s="62"/>
      <c r="BH66" s="61"/>
      <c r="BI66" s="65"/>
      <c r="BJ66" s="66"/>
      <c r="BK66" s="67"/>
      <c r="BL66" s="68"/>
      <c r="BM66" s="68"/>
      <c r="BN66" s="68"/>
      <c r="BO66" s="63"/>
      <c r="BP66" s="64"/>
      <c r="BQ66" s="61"/>
      <c r="BR66" s="65"/>
      <c r="BS66" s="66"/>
      <c r="BT66" s="67"/>
      <c r="BU66" s="68"/>
      <c r="BV66" s="68"/>
      <c r="BW66" s="68"/>
      <c r="BX66" s="63"/>
      <c r="BY66" s="64"/>
      <c r="BZ66" s="61"/>
      <c r="CA66" s="65"/>
      <c r="CB66" s="66"/>
      <c r="CC66" s="67"/>
      <c r="CD66" s="68"/>
      <c r="CE66" s="68"/>
      <c r="CF66" s="68"/>
      <c r="CG66" s="63"/>
      <c r="CH66" s="64"/>
      <c r="CI66" s="61"/>
      <c r="CJ66" s="65"/>
      <c r="CK66" s="66"/>
      <c r="CL66" s="67"/>
      <c r="CM66" s="68"/>
      <c r="CN66" s="68"/>
      <c r="CO66" s="68"/>
      <c r="CP66" s="69"/>
      <c r="CQ66" s="66"/>
      <c r="CR66" s="66"/>
      <c r="CS66" s="66"/>
      <c r="CT66" s="70"/>
    </row>
    <row r="67" spans="1:99">
      <c r="A67" s="30"/>
      <c r="B67" s="37"/>
      <c r="C67" s="37"/>
      <c r="D67" s="21"/>
      <c r="E67" s="21"/>
      <c r="F67" s="21"/>
      <c r="G67" s="22"/>
      <c r="H67" s="36"/>
      <c r="I67" s="36"/>
      <c r="J67" s="73"/>
      <c r="K67" s="178"/>
      <c r="L67" s="34"/>
      <c r="M67" s="34"/>
      <c r="N67" s="31"/>
      <c r="O67" s="23"/>
      <c r="P67" s="23"/>
      <c r="Q67" s="23"/>
      <c r="R67" s="32"/>
      <c r="S67" s="32"/>
      <c r="T67" s="23"/>
      <c r="U67" s="32"/>
      <c r="V67" s="25"/>
      <c r="W67" s="25"/>
      <c r="X67" s="25"/>
      <c r="Y67" s="183"/>
      <c r="Z67" s="183"/>
      <c r="AA67" s="183"/>
      <c r="AB67" s="183"/>
      <c r="AC67" s="33"/>
      <c r="AD67" s="59"/>
      <c r="AE67" s="61"/>
      <c r="AF67" s="62"/>
      <c r="AG67" s="61"/>
      <c r="AH67" s="65"/>
      <c r="AI67" s="66"/>
      <c r="AJ67" s="67"/>
      <c r="AK67" s="68"/>
      <c r="AL67" s="68"/>
      <c r="AM67" s="68"/>
      <c r="AN67" s="61"/>
      <c r="AO67" s="62"/>
      <c r="AP67" s="61"/>
      <c r="AQ67" s="65"/>
      <c r="AR67" s="66"/>
      <c r="AS67" s="67"/>
      <c r="AT67" s="68"/>
      <c r="AU67" s="68"/>
      <c r="AV67" s="68"/>
      <c r="AW67" s="61"/>
      <c r="AX67" s="62"/>
      <c r="AY67" s="61"/>
      <c r="AZ67" s="65"/>
      <c r="BA67" s="66"/>
      <c r="BB67" s="67"/>
      <c r="BC67" s="68"/>
      <c r="BD67" s="68"/>
      <c r="BE67" s="68"/>
      <c r="BF67" s="61"/>
      <c r="BG67" s="62"/>
      <c r="BH67" s="61"/>
      <c r="BI67" s="65"/>
      <c r="BJ67" s="66"/>
      <c r="BK67" s="67"/>
      <c r="BL67" s="68"/>
      <c r="BM67" s="68"/>
      <c r="BN67" s="68"/>
      <c r="BO67" s="63"/>
      <c r="BP67" s="64"/>
      <c r="BQ67" s="61"/>
      <c r="BR67" s="65"/>
      <c r="BS67" s="66"/>
      <c r="BT67" s="67"/>
      <c r="BU67" s="68"/>
      <c r="BV67" s="68"/>
      <c r="BW67" s="68"/>
      <c r="BX67" s="63"/>
      <c r="BY67" s="64"/>
      <c r="BZ67" s="61"/>
      <c r="CA67" s="65"/>
      <c r="CB67" s="66"/>
      <c r="CC67" s="67"/>
      <c r="CD67" s="68"/>
      <c r="CE67" s="68"/>
      <c r="CF67" s="68"/>
      <c r="CG67" s="63"/>
      <c r="CH67" s="64"/>
      <c r="CI67" s="61"/>
      <c r="CJ67" s="65"/>
      <c r="CK67" s="66"/>
      <c r="CL67" s="67"/>
      <c r="CM67" s="68"/>
      <c r="CN67" s="68"/>
      <c r="CO67" s="68"/>
      <c r="CP67" s="69"/>
      <c r="CQ67" s="66"/>
      <c r="CR67" s="66"/>
      <c r="CS67" s="66"/>
      <c r="CT67" s="70"/>
    </row>
    <row r="68" spans="1:99">
      <c r="A68" s="19">
        <f>AC68</f>
        <v>2.1861369248036</v>
      </c>
      <c r="B68" s="39"/>
      <c r="C68" s="39"/>
      <c r="D68" s="39"/>
      <c r="E68" s="39"/>
      <c r="F68" s="39"/>
      <c r="G68" s="39"/>
      <c r="H68" s="40" t="s">
        <v>193</v>
      </c>
      <c r="I68" s="40"/>
      <c r="J68" s="40"/>
      <c r="K68" s="179">
        <f>SUM(K6:K67)</f>
        <v>4455000</v>
      </c>
      <c r="L68" s="41">
        <f>SUM(L6:L67)</f>
        <v>1637</v>
      </c>
      <c r="M68" s="41">
        <f>SUM(M6:M67)</f>
        <v>780</v>
      </c>
      <c r="N68" s="41">
        <f>SUM(N6:N67)</f>
        <v>1993</v>
      </c>
      <c r="O68" s="41">
        <f>SUM(O6:O67)</f>
        <v>362</v>
      </c>
      <c r="P68" s="41">
        <f>SUM(P6:P67)</f>
        <v>0</v>
      </c>
      <c r="Q68" s="41">
        <f>SUM(Q6:Q67)</f>
        <v>362</v>
      </c>
      <c r="R68" s="42">
        <f>IFERROR(Q68/N68,"-")</f>
        <v>0.18163572503763</v>
      </c>
      <c r="S68" s="76">
        <f>SUM(S6:S67)</f>
        <v>65</v>
      </c>
      <c r="T68" s="76">
        <f>SUM(T6:T67)</f>
        <v>126</v>
      </c>
      <c r="U68" s="42">
        <f>IFERROR(S68/Q68,"-")</f>
        <v>0.17955801104972</v>
      </c>
      <c r="V68" s="43">
        <f>IFERROR(K68/Q68,"-")</f>
        <v>12306.629834254</v>
      </c>
      <c r="W68" s="44">
        <f>SUM(W6:W67)</f>
        <v>98</v>
      </c>
      <c r="X68" s="42">
        <f>IFERROR(W68/Q68,"-")</f>
        <v>0.2707182320442</v>
      </c>
      <c r="Y68" s="179">
        <f>SUM(Y6:Y67)</f>
        <v>9739240</v>
      </c>
      <c r="Z68" s="179">
        <f>IFERROR(Y68/Q68,"-")</f>
        <v>26903.977900552</v>
      </c>
      <c r="AA68" s="179">
        <f>IFERROR(Y68/W68,"-")</f>
        <v>99380</v>
      </c>
      <c r="AB68" s="179">
        <f>Y68-K68</f>
        <v>5284240</v>
      </c>
      <c r="AC68" s="45">
        <f>Y68/K68</f>
        <v>2.1861369248036</v>
      </c>
      <c r="AD68" s="58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0"/>
    <mergeCell ref="K19:K20"/>
    <mergeCell ref="V19:V20"/>
    <mergeCell ref="AB19:AB20"/>
    <mergeCell ref="AC19:AC20"/>
    <mergeCell ref="A21:A25"/>
    <mergeCell ref="K21:K25"/>
    <mergeCell ref="V21:V25"/>
    <mergeCell ref="AB21:AB25"/>
    <mergeCell ref="AC21:AC25"/>
    <mergeCell ref="A26:A35"/>
    <mergeCell ref="K26:K35"/>
    <mergeCell ref="V26:V35"/>
    <mergeCell ref="AB26:AB35"/>
    <mergeCell ref="AC26:AC35"/>
    <mergeCell ref="A36:A39"/>
    <mergeCell ref="K36:K39"/>
    <mergeCell ref="V36:V39"/>
    <mergeCell ref="AB36:AB39"/>
    <mergeCell ref="AC36:AC39"/>
    <mergeCell ref="A40:A43"/>
    <mergeCell ref="K40:K43"/>
    <mergeCell ref="V40:V43"/>
    <mergeCell ref="AB40:AB43"/>
    <mergeCell ref="AC40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63"/>
    <mergeCell ref="K58:K63"/>
    <mergeCell ref="V58:V63"/>
    <mergeCell ref="AB58:AB63"/>
    <mergeCell ref="AC58:AC63"/>
    <mergeCell ref="A64:A65"/>
    <mergeCell ref="K64:K65"/>
    <mergeCell ref="V64:V65"/>
    <mergeCell ref="AB64:AB65"/>
    <mergeCell ref="AC64:AC6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194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0.095</v>
      </c>
      <c r="B6" s="184" t="s">
        <v>195</v>
      </c>
      <c r="C6" s="184" t="s">
        <v>58</v>
      </c>
      <c r="D6" s="184" t="s">
        <v>196</v>
      </c>
      <c r="E6" s="184" t="s">
        <v>197</v>
      </c>
      <c r="F6" s="184" t="s">
        <v>83</v>
      </c>
      <c r="G6" s="184" t="s">
        <v>94</v>
      </c>
      <c r="H6" s="87" t="s">
        <v>198</v>
      </c>
      <c r="I6" s="87" t="s">
        <v>199</v>
      </c>
      <c r="J6" s="87" t="s">
        <v>200</v>
      </c>
      <c r="K6" s="176">
        <v>200000</v>
      </c>
      <c r="L6" s="79">
        <v>25</v>
      </c>
      <c r="M6" s="79">
        <v>0</v>
      </c>
      <c r="N6" s="79">
        <v>82</v>
      </c>
      <c r="O6" s="88">
        <v>10</v>
      </c>
      <c r="P6" s="89">
        <v>0</v>
      </c>
      <c r="Q6" s="90">
        <f>O6+P6</f>
        <v>10</v>
      </c>
      <c r="R6" s="80">
        <f>IFERROR(Q6/N6,"-")</f>
        <v>0.1219512195122</v>
      </c>
      <c r="S6" s="79">
        <v>1</v>
      </c>
      <c r="T6" s="79">
        <v>4</v>
      </c>
      <c r="U6" s="80">
        <f>IFERROR(T6/(Q6),"-")</f>
        <v>0.4</v>
      </c>
      <c r="V6" s="81">
        <f>IFERROR(K6/SUM(Q6:Q7),"-")</f>
        <v>8695.652173913</v>
      </c>
      <c r="W6" s="82">
        <v>3</v>
      </c>
      <c r="X6" s="80">
        <f>IF(Q6=0,"-",W6/Q6)</f>
        <v>0.3</v>
      </c>
      <c r="Y6" s="181">
        <v>10000</v>
      </c>
      <c r="Z6" s="182">
        <f>IFERROR(Y6/Q6,"-")</f>
        <v>1000</v>
      </c>
      <c r="AA6" s="182">
        <f>IFERROR(Y6/W6,"-")</f>
        <v>3333.3333333333</v>
      </c>
      <c r="AB6" s="176">
        <f>SUM(Y6:Y7)-SUM(K6:K7)</f>
        <v>-181000</v>
      </c>
      <c r="AC6" s="83">
        <f>SUM(Y6:Y7)/SUM(K6:K7)</f>
        <v>0.095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5</v>
      </c>
      <c r="BP6" s="117">
        <f>IF(Q6=0,"",IF(BO6=0,"",(BO6/Q6)))</f>
        <v>0.5</v>
      </c>
      <c r="BQ6" s="118">
        <v>2</v>
      </c>
      <c r="BR6" s="119">
        <f>IFERROR(BQ6/BO6,"-")</f>
        <v>0.4</v>
      </c>
      <c r="BS6" s="120">
        <v>2000</v>
      </c>
      <c r="BT6" s="121">
        <f>IFERROR(BS6/BO6,"-")</f>
        <v>400</v>
      </c>
      <c r="BU6" s="122">
        <v>2</v>
      </c>
      <c r="BV6" s="122"/>
      <c r="BW6" s="122"/>
      <c r="BX6" s="123">
        <v>1</v>
      </c>
      <c r="BY6" s="124">
        <f>IF(Q6=0,"",IF(BX6=0,"",(BX6/Q6)))</f>
        <v>0.1</v>
      </c>
      <c r="BZ6" s="125">
        <v>1</v>
      </c>
      <c r="CA6" s="126">
        <f>IFERROR(BZ6/BX6,"-")</f>
        <v>1</v>
      </c>
      <c r="CB6" s="127">
        <v>8000</v>
      </c>
      <c r="CC6" s="128">
        <f>IFERROR(CB6/BX6,"-")</f>
        <v>8000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10000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201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284</v>
      </c>
      <c r="M7" s="79">
        <v>52</v>
      </c>
      <c r="N7" s="79">
        <v>10</v>
      </c>
      <c r="O7" s="88">
        <v>13</v>
      </c>
      <c r="P7" s="89">
        <v>0</v>
      </c>
      <c r="Q7" s="90">
        <f>O7+P7</f>
        <v>13</v>
      </c>
      <c r="R7" s="80">
        <f>IFERROR(Q7/N7,"-")</f>
        <v>1.3</v>
      </c>
      <c r="S7" s="79">
        <v>3</v>
      </c>
      <c r="T7" s="79">
        <v>4</v>
      </c>
      <c r="U7" s="80">
        <f>IFERROR(T7/(Q7),"-")</f>
        <v>0.30769230769231</v>
      </c>
      <c r="V7" s="81"/>
      <c r="W7" s="82">
        <v>3</v>
      </c>
      <c r="X7" s="80">
        <f>IF(Q7=0,"-",W7/Q7)</f>
        <v>0.23076923076923</v>
      </c>
      <c r="Y7" s="181">
        <v>9000</v>
      </c>
      <c r="Z7" s="182">
        <f>IFERROR(Y7/Q7,"-")</f>
        <v>692.30769230769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0.15384615384615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7</v>
      </c>
      <c r="BP7" s="117">
        <f>IF(Q7=0,"",IF(BO7=0,"",(BO7/Q7)))</f>
        <v>0.53846153846154</v>
      </c>
      <c r="BQ7" s="118">
        <v>2</v>
      </c>
      <c r="BR7" s="119">
        <f>IFERROR(BQ7/BO7,"-")</f>
        <v>0.28571428571429</v>
      </c>
      <c r="BS7" s="120">
        <v>6000</v>
      </c>
      <c r="BT7" s="121">
        <f>IFERROR(BS7/BO7,"-")</f>
        <v>857.14285714286</v>
      </c>
      <c r="BU7" s="122">
        <v>2</v>
      </c>
      <c r="BV7" s="122"/>
      <c r="BW7" s="122"/>
      <c r="BX7" s="123">
        <v>3</v>
      </c>
      <c r="BY7" s="124">
        <f>IF(Q7=0,"",IF(BX7=0,"",(BX7/Q7)))</f>
        <v>0.23076923076923</v>
      </c>
      <c r="BZ7" s="125">
        <v>1</v>
      </c>
      <c r="CA7" s="126">
        <f>IFERROR(BZ7/BX7,"-")</f>
        <v>0.33333333333333</v>
      </c>
      <c r="CB7" s="127">
        <v>3000</v>
      </c>
      <c r="CC7" s="128">
        <f>IFERROR(CB7/BX7,"-")</f>
        <v>1000</v>
      </c>
      <c r="CD7" s="129">
        <v>1</v>
      </c>
      <c r="CE7" s="129"/>
      <c r="CF7" s="129"/>
      <c r="CG7" s="130">
        <v>1</v>
      </c>
      <c r="CH7" s="131">
        <f>IF(Q7=0,"",IF(CG7=0,"",(CG7/Q7)))</f>
        <v>0.076923076923077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9000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3.8911764705882</v>
      </c>
      <c r="B8" s="184" t="s">
        <v>202</v>
      </c>
      <c r="C8" s="184" t="s">
        <v>58</v>
      </c>
      <c r="D8" s="184" t="s">
        <v>203</v>
      </c>
      <c r="E8" s="184" t="s">
        <v>197</v>
      </c>
      <c r="F8" s="184" t="s">
        <v>60</v>
      </c>
      <c r="G8" s="184" t="s">
        <v>94</v>
      </c>
      <c r="H8" s="87" t="s">
        <v>204</v>
      </c>
      <c r="I8" s="87" t="s">
        <v>199</v>
      </c>
      <c r="J8" s="87" t="s">
        <v>205</v>
      </c>
      <c r="K8" s="176">
        <v>340000</v>
      </c>
      <c r="L8" s="79">
        <v>52</v>
      </c>
      <c r="M8" s="79">
        <v>0</v>
      </c>
      <c r="N8" s="79">
        <v>172</v>
      </c>
      <c r="O8" s="88">
        <v>24</v>
      </c>
      <c r="P8" s="89">
        <v>0</v>
      </c>
      <c r="Q8" s="90">
        <f>O8+P8</f>
        <v>24</v>
      </c>
      <c r="R8" s="80">
        <f>IFERROR(Q8/N8,"-")</f>
        <v>0.13953488372093</v>
      </c>
      <c r="S8" s="79">
        <v>2</v>
      </c>
      <c r="T8" s="79">
        <v>11</v>
      </c>
      <c r="U8" s="80">
        <f>IFERROR(T8/(Q8),"-")</f>
        <v>0.45833333333333</v>
      </c>
      <c r="V8" s="81">
        <f>IFERROR(K8/SUM(Q8:Q9),"-")</f>
        <v>6938.7755102041</v>
      </c>
      <c r="W8" s="82">
        <v>5</v>
      </c>
      <c r="X8" s="80">
        <f>IF(Q8=0,"-",W8/Q8)</f>
        <v>0.20833333333333</v>
      </c>
      <c r="Y8" s="181">
        <v>210000</v>
      </c>
      <c r="Z8" s="182">
        <f>IFERROR(Y8/Q8,"-")</f>
        <v>8750</v>
      </c>
      <c r="AA8" s="182">
        <f>IFERROR(Y8/W8,"-")</f>
        <v>42000</v>
      </c>
      <c r="AB8" s="176">
        <f>SUM(Y8:Y9)-SUM(K8:K9)</f>
        <v>983000</v>
      </c>
      <c r="AC8" s="83">
        <f>SUM(Y8:Y9)/SUM(K8:K9)</f>
        <v>3.8911764705882</v>
      </c>
      <c r="AD8" s="77"/>
      <c r="AE8" s="91">
        <v>1</v>
      </c>
      <c r="AF8" s="92">
        <f>IF(Q8=0,"",IF(AE8=0,"",(AE8/Q8)))</f>
        <v>0.041666666666667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4</v>
      </c>
      <c r="AO8" s="98">
        <f>IF(Q8=0,"",IF(AN8=0,"",(AN8/Q8)))</f>
        <v>0.16666666666667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0.083333333333333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7</v>
      </c>
      <c r="BG8" s="110">
        <f>IF(Q8=0,"",IF(BF8=0,"",(BF8/Q8)))</f>
        <v>0.29166666666667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8</v>
      </c>
      <c r="BP8" s="117">
        <f>IF(Q8=0,"",IF(BO8=0,"",(BO8/Q8)))</f>
        <v>0.33333333333333</v>
      </c>
      <c r="BQ8" s="118">
        <v>3</v>
      </c>
      <c r="BR8" s="119">
        <f>IFERROR(BQ8/BO8,"-")</f>
        <v>0.375</v>
      </c>
      <c r="BS8" s="120">
        <v>27000</v>
      </c>
      <c r="BT8" s="121">
        <f>IFERROR(BS8/BO8,"-")</f>
        <v>3375</v>
      </c>
      <c r="BU8" s="122">
        <v>1</v>
      </c>
      <c r="BV8" s="122"/>
      <c r="BW8" s="122">
        <v>2</v>
      </c>
      <c r="BX8" s="123">
        <v>1</v>
      </c>
      <c r="BY8" s="124">
        <f>IF(Q8=0,"",IF(BX8=0,"",(BX8/Q8)))</f>
        <v>0.041666666666667</v>
      </c>
      <c r="BZ8" s="125">
        <v>1</v>
      </c>
      <c r="CA8" s="126">
        <f>IFERROR(BZ8/BX8,"-")</f>
        <v>1</v>
      </c>
      <c r="CB8" s="127">
        <v>3000</v>
      </c>
      <c r="CC8" s="128">
        <f>IFERROR(CB8/BX8,"-")</f>
        <v>3000</v>
      </c>
      <c r="CD8" s="129">
        <v>1</v>
      </c>
      <c r="CE8" s="129"/>
      <c r="CF8" s="129"/>
      <c r="CG8" s="130">
        <v>1</v>
      </c>
      <c r="CH8" s="131">
        <f>IF(Q8=0,"",IF(CG8=0,"",(CG8/Q8)))</f>
        <v>0.041666666666667</v>
      </c>
      <c r="CI8" s="132">
        <v>1</v>
      </c>
      <c r="CJ8" s="133">
        <f>IFERROR(CI8/CG8,"-")</f>
        <v>1</v>
      </c>
      <c r="CK8" s="134">
        <v>180000</v>
      </c>
      <c r="CL8" s="135">
        <f>IFERROR(CK8/CG8,"-")</f>
        <v>180000</v>
      </c>
      <c r="CM8" s="136"/>
      <c r="CN8" s="136"/>
      <c r="CO8" s="136">
        <v>1</v>
      </c>
      <c r="CP8" s="137">
        <v>5</v>
      </c>
      <c r="CQ8" s="138">
        <v>210000</v>
      </c>
      <c r="CR8" s="138">
        <v>180000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206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107</v>
      </c>
      <c r="M9" s="79">
        <v>70</v>
      </c>
      <c r="N9" s="79">
        <v>31</v>
      </c>
      <c r="O9" s="88">
        <v>24</v>
      </c>
      <c r="P9" s="89">
        <v>1</v>
      </c>
      <c r="Q9" s="90">
        <f>O9+P9</f>
        <v>25</v>
      </c>
      <c r="R9" s="80">
        <f>IFERROR(Q9/N9,"-")</f>
        <v>0.80645161290323</v>
      </c>
      <c r="S9" s="79">
        <v>3</v>
      </c>
      <c r="T9" s="79">
        <v>7</v>
      </c>
      <c r="U9" s="80">
        <f>IFERROR(T9/(Q9),"-")</f>
        <v>0.28</v>
      </c>
      <c r="V9" s="81"/>
      <c r="W9" s="82">
        <v>6</v>
      </c>
      <c r="X9" s="80">
        <f>IF(Q9=0,"-",W9/Q9)</f>
        <v>0.24</v>
      </c>
      <c r="Y9" s="181">
        <v>1113000</v>
      </c>
      <c r="Z9" s="182">
        <f>IFERROR(Y9/Q9,"-")</f>
        <v>44520</v>
      </c>
      <c r="AA9" s="182">
        <f>IFERROR(Y9/W9,"-")</f>
        <v>185500</v>
      </c>
      <c r="AB9" s="176"/>
      <c r="AC9" s="83"/>
      <c r="AD9" s="77"/>
      <c r="AE9" s="91">
        <v>2</v>
      </c>
      <c r="AF9" s="92">
        <f>IF(Q9=0,"",IF(AE9=0,"",(AE9/Q9)))</f>
        <v>0.08</v>
      </c>
      <c r="AG9" s="91">
        <v>1</v>
      </c>
      <c r="AH9" s="93">
        <f>IFERROR(AG9/AE9,"-")</f>
        <v>0.5</v>
      </c>
      <c r="AI9" s="94">
        <v>10000</v>
      </c>
      <c r="AJ9" s="95">
        <f>IFERROR(AI9/AE9,"-")</f>
        <v>5000</v>
      </c>
      <c r="AK9" s="96"/>
      <c r="AL9" s="96">
        <v>1</v>
      </c>
      <c r="AM9" s="96"/>
      <c r="AN9" s="97">
        <v>3</v>
      </c>
      <c r="AO9" s="98">
        <f>IF(Q9=0,"",IF(AN9=0,"",(AN9/Q9)))</f>
        <v>0.12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0.04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7</v>
      </c>
      <c r="BG9" s="110">
        <f>IF(Q9=0,"",IF(BF9=0,"",(BF9/Q9)))</f>
        <v>0.28</v>
      </c>
      <c r="BH9" s="109">
        <v>1</v>
      </c>
      <c r="BI9" s="111">
        <f>IFERROR(BH9/BF9,"-")</f>
        <v>0.14285714285714</v>
      </c>
      <c r="BJ9" s="112">
        <v>8000</v>
      </c>
      <c r="BK9" s="113">
        <f>IFERROR(BJ9/BF9,"-")</f>
        <v>1142.8571428571</v>
      </c>
      <c r="BL9" s="114"/>
      <c r="BM9" s="114">
        <v>1</v>
      </c>
      <c r="BN9" s="114"/>
      <c r="BO9" s="116">
        <v>7</v>
      </c>
      <c r="BP9" s="117">
        <f>IF(Q9=0,"",IF(BO9=0,"",(BO9/Q9)))</f>
        <v>0.28</v>
      </c>
      <c r="BQ9" s="118">
        <v>1</v>
      </c>
      <c r="BR9" s="119">
        <f>IFERROR(BQ9/BO9,"-")</f>
        <v>0.14285714285714</v>
      </c>
      <c r="BS9" s="120">
        <v>730000</v>
      </c>
      <c r="BT9" s="121">
        <f>IFERROR(BS9/BO9,"-")</f>
        <v>104285.71428571</v>
      </c>
      <c r="BU9" s="122"/>
      <c r="BV9" s="122"/>
      <c r="BW9" s="122">
        <v>1</v>
      </c>
      <c r="BX9" s="123">
        <v>4</v>
      </c>
      <c r="BY9" s="124">
        <f>IF(Q9=0,"",IF(BX9=0,"",(BX9/Q9)))</f>
        <v>0.16</v>
      </c>
      <c r="BZ9" s="125">
        <v>2</v>
      </c>
      <c r="CA9" s="126">
        <f>IFERROR(BZ9/BX9,"-")</f>
        <v>0.5</v>
      </c>
      <c r="CB9" s="127">
        <v>26000</v>
      </c>
      <c r="CC9" s="128">
        <f>IFERROR(CB9/BX9,"-")</f>
        <v>6500</v>
      </c>
      <c r="CD9" s="129"/>
      <c r="CE9" s="129"/>
      <c r="CF9" s="129">
        <v>2</v>
      </c>
      <c r="CG9" s="130">
        <v>1</v>
      </c>
      <c r="CH9" s="131">
        <f>IF(Q9=0,"",IF(CG9=0,"",(CG9/Q9)))</f>
        <v>0.04</v>
      </c>
      <c r="CI9" s="132">
        <v>1</v>
      </c>
      <c r="CJ9" s="133">
        <f>IFERROR(CI9/CG9,"-")</f>
        <v>1</v>
      </c>
      <c r="CK9" s="134">
        <v>339000</v>
      </c>
      <c r="CL9" s="135">
        <f>IFERROR(CK9/CG9,"-")</f>
        <v>339000</v>
      </c>
      <c r="CM9" s="136"/>
      <c r="CN9" s="136"/>
      <c r="CO9" s="136">
        <v>1</v>
      </c>
      <c r="CP9" s="137">
        <v>6</v>
      </c>
      <c r="CQ9" s="138">
        <v>1113000</v>
      </c>
      <c r="CR9" s="138">
        <v>730000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0.26857142857143</v>
      </c>
      <c r="B10" s="184" t="s">
        <v>207</v>
      </c>
      <c r="C10" s="184" t="s">
        <v>58</v>
      </c>
      <c r="D10" s="184" t="s">
        <v>208</v>
      </c>
      <c r="E10" s="184"/>
      <c r="F10" s="184" t="s">
        <v>209</v>
      </c>
      <c r="G10" s="184" t="s">
        <v>94</v>
      </c>
      <c r="H10" s="87" t="s">
        <v>210</v>
      </c>
      <c r="I10" s="87" t="s">
        <v>211</v>
      </c>
      <c r="J10" s="186" t="s">
        <v>91</v>
      </c>
      <c r="K10" s="176">
        <v>175000</v>
      </c>
      <c r="L10" s="79">
        <v>7</v>
      </c>
      <c r="M10" s="79">
        <v>0</v>
      </c>
      <c r="N10" s="79">
        <v>49</v>
      </c>
      <c r="O10" s="88">
        <v>3</v>
      </c>
      <c r="P10" s="89">
        <v>0</v>
      </c>
      <c r="Q10" s="90">
        <f>O10+P10</f>
        <v>3</v>
      </c>
      <c r="R10" s="80">
        <f>IFERROR(Q10/N10,"-")</f>
        <v>0.061224489795918</v>
      </c>
      <c r="S10" s="79">
        <v>1</v>
      </c>
      <c r="T10" s="79">
        <v>1</v>
      </c>
      <c r="U10" s="80">
        <f>IFERROR(T10/(Q10),"-")</f>
        <v>0.33333333333333</v>
      </c>
      <c r="V10" s="81">
        <f>IFERROR(K10/SUM(Q10:Q13),"-")</f>
        <v>11666.666666667</v>
      </c>
      <c r="W10" s="82">
        <v>1</v>
      </c>
      <c r="X10" s="80">
        <f>IF(Q10=0,"-",W10/Q10)</f>
        <v>0.33333333333333</v>
      </c>
      <c r="Y10" s="181">
        <v>3000</v>
      </c>
      <c r="Z10" s="182">
        <f>IFERROR(Y10/Q10,"-")</f>
        <v>1000</v>
      </c>
      <c r="AA10" s="182">
        <f>IFERROR(Y10/W10,"-")</f>
        <v>3000</v>
      </c>
      <c r="AB10" s="176">
        <f>SUM(Y10:Y13)-SUM(K10:K13)</f>
        <v>-128000</v>
      </c>
      <c r="AC10" s="83">
        <f>SUM(Y10:Y13)/SUM(K10:K13)</f>
        <v>0.26857142857143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0.33333333333333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0.33333333333333</v>
      </c>
      <c r="BQ10" s="118">
        <v>1</v>
      </c>
      <c r="BR10" s="119">
        <f>IFERROR(BQ10/BO10,"-")</f>
        <v>1</v>
      </c>
      <c r="BS10" s="120">
        <v>3000</v>
      </c>
      <c r="BT10" s="121">
        <f>IFERROR(BS10/BO10,"-")</f>
        <v>3000</v>
      </c>
      <c r="BU10" s="122">
        <v>1</v>
      </c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3000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212</v>
      </c>
      <c r="C11" s="184" t="s">
        <v>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101</v>
      </c>
      <c r="M11" s="79">
        <v>36</v>
      </c>
      <c r="N11" s="79">
        <v>1</v>
      </c>
      <c r="O11" s="88">
        <v>8</v>
      </c>
      <c r="P11" s="89">
        <v>0</v>
      </c>
      <c r="Q11" s="90">
        <f>O11+P11</f>
        <v>8</v>
      </c>
      <c r="R11" s="80">
        <f>IFERROR(Q11/N11,"-")</f>
        <v>8</v>
      </c>
      <c r="S11" s="79">
        <v>2</v>
      </c>
      <c r="T11" s="79">
        <v>2</v>
      </c>
      <c r="U11" s="80">
        <f>IFERROR(T11/(Q11),"-")</f>
        <v>0.25</v>
      </c>
      <c r="V11" s="81"/>
      <c r="W11" s="82">
        <v>2</v>
      </c>
      <c r="X11" s="80">
        <f>IF(Q11=0,"-",W11/Q11)</f>
        <v>0.25</v>
      </c>
      <c r="Y11" s="181">
        <v>44000</v>
      </c>
      <c r="Z11" s="182">
        <f>IFERROR(Y11/Q11,"-")</f>
        <v>5500</v>
      </c>
      <c r="AA11" s="182">
        <f>IFERROR(Y11/W11,"-")</f>
        <v>22000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0.375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0.125</v>
      </c>
      <c r="BQ11" s="118">
        <v>1</v>
      </c>
      <c r="BR11" s="119">
        <f>IFERROR(BQ11/BO11,"-")</f>
        <v>1</v>
      </c>
      <c r="BS11" s="120">
        <v>4000</v>
      </c>
      <c r="BT11" s="121">
        <f>IFERROR(BS11/BO11,"-")</f>
        <v>4000</v>
      </c>
      <c r="BU11" s="122"/>
      <c r="BV11" s="122">
        <v>1</v>
      </c>
      <c r="BW11" s="122"/>
      <c r="BX11" s="123">
        <v>2</v>
      </c>
      <c r="BY11" s="124">
        <f>IF(Q11=0,"",IF(BX11=0,"",(BX11/Q11)))</f>
        <v>0.25</v>
      </c>
      <c r="BZ11" s="125">
        <v>1</v>
      </c>
      <c r="CA11" s="126">
        <f>IFERROR(BZ11/BX11,"-")</f>
        <v>0.5</v>
      </c>
      <c r="CB11" s="127">
        <v>40000</v>
      </c>
      <c r="CC11" s="128">
        <f>IFERROR(CB11/BX11,"-")</f>
        <v>20000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44000</v>
      </c>
      <c r="CR11" s="138">
        <v>40000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213</v>
      </c>
      <c r="C12" s="184" t="s">
        <v>58</v>
      </c>
      <c r="D12" s="184" t="s">
        <v>208</v>
      </c>
      <c r="E12" s="184"/>
      <c r="F12" s="184" t="s">
        <v>214</v>
      </c>
      <c r="G12" s="184" t="s">
        <v>94</v>
      </c>
      <c r="H12" s="87" t="s">
        <v>210</v>
      </c>
      <c r="I12" s="87" t="s">
        <v>211</v>
      </c>
      <c r="J12" s="87"/>
      <c r="K12" s="176"/>
      <c r="L12" s="79">
        <v>3</v>
      </c>
      <c r="M12" s="79">
        <v>0</v>
      </c>
      <c r="N12" s="79">
        <v>37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215</v>
      </c>
      <c r="C13" s="184" t="s">
        <v>58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39</v>
      </c>
      <c r="M13" s="79">
        <v>21</v>
      </c>
      <c r="N13" s="79">
        <v>6</v>
      </c>
      <c r="O13" s="88">
        <v>3</v>
      </c>
      <c r="P13" s="89">
        <v>1</v>
      </c>
      <c r="Q13" s="90">
        <f>O13+P13</f>
        <v>4</v>
      </c>
      <c r="R13" s="80">
        <f>IFERROR(Q13/N13,"-")</f>
        <v>0.66666666666667</v>
      </c>
      <c r="S13" s="79">
        <v>0</v>
      </c>
      <c r="T13" s="79">
        <v>2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2</v>
      </c>
      <c r="AX13" s="104">
        <f>IF(Q13=0,"",IF(AW13=0,"",(AW13/Q13)))</f>
        <v>0.5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0.35</v>
      </c>
      <c r="B14" s="184" t="s">
        <v>216</v>
      </c>
      <c r="C14" s="184" t="s">
        <v>217</v>
      </c>
      <c r="D14" s="184" t="s">
        <v>218</v>
      </c>
      <c r="E14" s="184" t="s">
        <v>219</v>
      </c>
      <c r="F14" s="184"/>
      <c r="G14" s="184" t="s">
        <v>220</v>
      </c>
      <c r="H14" s="87" t="s">
        <v>221</v>
      </c>
      <c r="I14" s="87" t="s">
        <v>222</v>
      </c>
      <c r="J14" s="87" t="s">
        <v>223</v>
      </c>
      <c r="K14" s="176">
        <v>40000</v>
      </c>
      <c r="L14" s="79">
        <v>5</v>
      </c>
      <c r="M14" s="79">
        <v>0</v>
      </c>
      <c r="N14" s="79">
        <v>14</v>
      </c>
      <c r="O14" s="88">
        <v>1</v>
      </c>
      <c r="P14" s="89">
        <v>0</v>
      </c>
      <c r="Q14" s="90">
        <f>O14+P14</f>
        <v>1</v>
      </c>
      <c r="R14" s="80">
        <f>IFERROR(Q14/N14,"-")</f>
        <v>0.071428571428571</v>
      </c>
      <c r="S14" s="79">
        <v>0</v>
      </c>
      <c r="T14" s="79">
        <v>0</v>
      </c>
      <c r="U14" s="80">
        <f>IFERROR(T14/(Q14),"-")</f>
        <v>0</v>
      </c>
      <c r="V14" s="81">
        <f>IFERROR(K14/SUM(Q14:Q15),"-")</f>
        <v>5714.2857142857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-26000</v>
      </c>
      <c r="AC14" s="83">
        <f>SUM(Y14:Y15)/SUM(K14:K15)</f>
        <v>0.35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1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224</v>
      </c>
      <c r="C15" s="184" t="s">
        <v>217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17</v>
      </c>
      <c r="M15" s="79">
        <v>16</v>
      </c>
      <c r="N15" s="79">
        <v>7</v>
      </c>
      <c r="O15" s="88">
        <v>6</v>
      </c>
      <c r="P15" s="89">
        <v>0</v>
      </c>
      <c r="Q15" s="90">
        <f>O15+P15</f>
        <v>6</v>
      </c>
      <c r="R15" s="80">
        <f>IFERROR(Q15/N15,"-")</f>
        <v>0.85714285714286</v>
      </c>
      <c r="S15" s="79">
        <v>1</v>
      </c>
      <c r="T15" s="79">
        <v>2</v>
      </c>
      <c r="U15" s="80">
        <f>IFERROR(T15/(Q15),"-")</f>
        <v>0.33333333333333</v>
      </c>
      <c r="V15" s="81"/>
      <c r="W15" s="82">
        <v>1</v>
      </c>
      <c r="X15" s="80">
        <f>IF(Q15=0,"-",W15/Q15)</f>
        <v>0.16666666666667</v>
      </c>
      <c r="Y15" s="181">
        <v>14000</v>
      </c>
      <c r="Z15" s="182">
        <f>IFERROR(Y15/Q15,"-")</f>
        <v>2333.3333333333</v>
      </c>
      <c r="AA15" s="182">
        <f>IFERROR(Y15/W15,"-")</f>
        <v>14000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0.16666666666667</v>
      </c>
      <c r="AP15" s="97">
        <v>1</v>
      </c>
      <c r="AQ15" s="99">
        <f>IFERROR(AP15/AN15,"-")</f>
        <v>1</v>
      </c>
      <c r="AR15" s="100">
        <v>14000</v>
      </c>
      <c r="AS15" s="101">
        <f>IFERROR(AR15/AN15,"-")</f>
        <v>14000</v>
      </c>
      <c r="AT15" s="102"/>
      <c r="AU15" s="102"/>
      <c r="AV15" s="102">
        <v>1</v>
      </c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0.16666666666667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0.16666666666667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14000</v>
      </c>
      <c r="CR15" s="138">
        <v>14000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1.9538461538462</v>
      </c>
      <c r="B16" s="184" t="s">
        <v>225</v>
      </c>
      <c r="C16" s="184" t="s">
        <v>217</v>
      </c>
      <c r="D16" s="184" t="s">
        <v>226</v>
      </c>
      <c r="E16" s="184" t="s">
        <v>227</v>
      </c>
      <c r="F16" s="184"/>
      <c r="G16" s="184" t="s">
        <v>220</v>
      </c>
      <c r="H16" s="87" t="s">
        <v>228</v>
      </c>
      <c r="I16" s="87" t="s">
        <v>229</v>
      </c>
      <c r="J16" s="87" t="s">
        <v>230</v>
      </c>
      <c r="K16" s="176">
        <v>65000</v>
      </c>
      <c r="L16" s="79">
        <v>9</v>
      </c>
      <c r="M16" s="79">
        <v>0</v>
      </c>
      <c r="N16" s="79">
        <v>22</v>
      </c>
      <c r="O16" s="88">
        <v>6</v>
      </c>
      <c r="P16" s="89">
        <v>0</v>
      </c>
      <c r="Q16" s="90">
        <f>O16+P16</f>
        <v>6</v>
      </c>
      <c r="R16" s="80">
        <f>IFERROR(Q16/N16,"-")</f>
        <v>0.27272727272727</v>
      </c>
      <c r="S16" s="79">
        <v>1</v>
      </c>
      <c r="T16" s="79">
        <v>1</v>
      </c>
      <c r="U16" s="80">
        <f>IFERROR(T16/(Q16),"-")</f>
        <v>0.16666666666667</v>
      </c>
      <c r="V16" s="81">
        <f>IFERROR(K16/SUM(Q16:Q17),"-")</f>
        <v>3421.0526315789</v>
      </c>
      <c r="W16" s="82">
        <v>2</v>
      </c>
      <c r="X16" s="80">
        <f>IF(Q16=0,"-",W16/Q16)</f>
        <v>0.33333333333333</v>
      </c>
      <c r="Y16" s="181">
        <v>65000</v>
      </c>
      <c r="Z16" s="182">
        <f>IFERROR(Y16/Q16,"-")</f>
        <v>10833.333333333</v>
      </c>
      <c r="AA16" s="182">
        <f>IFERROR(Y16/W16,"-")</f>
        <v>32500</v>
      </c>
      <c r="AB16" s="176">
        <f>SUM(Y16:Y17)-SUM(K16:K17)</f>
        <v>62000</v>
      </c>
      <c r="AC16" s="83">
        <f>SUM(Y16:Y17)/SUM(K16:K17)</f>
        <v>1.9538461538462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0.16666666666667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4</v>
      </c>
      <c r="BP16" s="117">
        <f>IF(Q16=0,"",IF(BO16=0,"",(BO16/Q16)))</f>
        <v>0.66666666666667</v>
      </c>
      <c r="BQ16" s="118">
        <v>2</v>
      </c>
      <c r="BR16" s="119">
        <f>IFERROR(BQ16/BO16,"-")</f>
        <v>0.5</v>
      </c>
      <c r="BS16" s="120">
        <v>65000</v>
      </c>
      <c r="BT16" s="121">
        <f>IFERROR(BS16/BO16,"-")</f>
        <v>16250</v>
      </c>
      <c r="BU16" s="122"/>
      <c r="BV16" s="122">
        <v>1</v>
      </c>
      <c r="BW16" s="122">
        <v>1</v>
      </c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2</v>
      </c>
      <c r="CQ16" s="138">
        <v>65000</v>
      </c>
      <c r="CR16" s="138">
        <v>55000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231</v>
      </c>
      <c r="C17" s="184" t="s">
        <v>217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36</v>
      </c>
      <c r="M17" s="79">
        <v>23</v>
      </c>
      <c r="N17" s="79">
        <v>7</v>
      </c>
      <c r="O17" s="88">
        <v>13</v>
      </c>
      <c r="P17" s="89">
        <v>0</v>
      </c>
      <c r="Q17" s="90">
        <f>O17+P17</f>
        <v>13</v>
      </c>
      <c r="R17" s="80">
        <f>IFERROR(Q17/N17,"-")</f>
        <v>1.8571428571429</v>
      </c>
      <c r="S17" s="79">
        <v>0</v>
      </c>
      <c r="T17" s="79">
        <v>4</v>
      </c>
      <c r="U17" s="80">
        <f>IFERROR(T17/(Q17),"-")</f>
        <v>0.30769230769231</v>
      </c>
      <c r="V17" s="81"/>
      <c r="W17" s="82">
        <v>1</v>
      </c>
      <c r="X17" s="80">
        <f>IF(Q17=0,"-",W17/Q17)</f>
        <v>0.076923076923077</v>
      </c>
      <c r="Y17" s="181">
        <v>62000</v>
      </c>
      <c r="Z17" s="182">
        <f>IFERROR(Y17/Q17,"-")</f>
        <v>4769.2307692308</v>
      </c>
      <c r="AA17" s="182">
        <f>IFERROR(Y17/W17,"-")</f>
        <v>62000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0.15384615384615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3</v>
      </c>
      <c r="BG17" s="110">
        <f>IF(Q17=0,"",IF(BF17=0,"",(BF17/Q17)))</f>
        <v>0.23076923076923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5</v>
      </c>
      <c r="BP17" s="117">
        <f>IF(Q17=0,"",IF(BO17=0,"",(BO17/Q17)))</f>
        <v>0.38461538461538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0.23076923076923</v>
      </c>
      <c r="BZ17" s="125">
        <v>1</v>
      </c>
      <c r="CA17" s="126">
        <f>IFERROR(BZ17/BX17,"-")</f>
        <v>0.33333333333333</v>
      </c>
      <c r="CB17" s="127">
        <v>62000</v>
      </c>
      <c r="CC17" s="128">
        <f>IFERROR(CB17/BX17,"-")</f>
        <v>20666.666666667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62000</v>
      </c>
      <c r="CR17" s="138">
        <v>62000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30"/>
      <c r="B18" s="84"/>
      <c r="C18" s="84"/>
      <c r="D18" s="85"/>
      <c r="E18" s="85"/>
      <c r="F18" s="85"/>
      <c r="G18" s="86"/>
      <c r="H18" s="87"/>
      <c r="I18" s="87"/>
      <c r="J18" s="87"/>
      <c r="K18" s="177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7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30"/>
      <c r="B19" s="37"/>
      <c r="C19" s="37"/>
      <c r="D19" s="21"/>
      <c r="E19" s="21"/>
      <c r="F19" s="21"/>
      <c r="G19" s="22"/>
      <c r="H19" s="36"/>
      <c r="I19" s="36"/>
      <c r="J19" s="73"/>
      <c r="K19" s="178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9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19">
        <f>AC20</f>
        <v>1.8658536585366</v>
      </c>
      <c r="B20" s="39"/>
      <c r="C20" s="39"/>
      <c r="D20" s="39"/>
      <c r="E20" s="39"/>
      <c r="F20" s="39"/>
      <c r="G20" s="39"/>
      <c r="H20" s="40" t="s">
        <v>232</v>
      </c>
      <c r="I20" s="40"/>
      <c r="J20" s="40"/>
      <c r="K20" s="179">
        <f>SUM(K6:K19)</f>
        <v>820000</v>
      </c>
      <c r="L20" s="41">
        <f>SUM(L6:L19)</f>
        <v>685</v>
      </c>
      <c r="M20" s="41">
        <f>SUM(M6:M19)</f>
        <v>218</v>
      </c>
      <c r="N20" s="41">
        <f>SUM(N6:N19)</f>
        <v>438</v>
      </c>
      <c r="O20" s="41">
        <f>SUM(O6:O19)</f>
        <v>111</v>
      </c>
      <c r="P20" s="41">
        <f>SUM(P6:P19)</f>
        <v>2</v>
      </c>
      <c r="Q20" s="41">
        <f>SUM(Q6:Q19)</f>
        <v>113</v>
      </c>
      <c r="R20" s="42">
        <f>IFERROR(Q20/N20,"-")</f>
        <v>0.25799086757991</v>
      </c>
      <c r="S20" s="76">
        <f>SUM(S6:S19)</f>
        <v>14</v>
      </c>
      <c r="T20" s="76">
        <f>SUM(T6:T19)</f>
        <v>38</v>
      </c>
      <c r="U20" s="42">
        <f>IFERROR(S20/Q20,"-")</f>
        <v>0.12389380530973</v>
      </c>
      <c r="V20" s="43">
        <f>IFERROR(K20/Q20,"-")</f>
        <v>7256.6371681416</v>
      </c>
      <c r="W20" s="44">
        <f>SUM(W6:W19)</f>
        <v>24</v>
      </c>
      <c r="X20" s="42">
        <f>IFERROR(W20/Q20,"-")</f>
        <v>0.21238938053097</v>
      </c>
      <c r="Y20" s="179">
        <f>SUM(Y6:Y19)</f>
        <v>1530000</v>
      </c>
      <c r="Z20" s="179">
        <f>IFERROR(Y20/Q20,"-")</f>
        <v>13539.82300885</v>
      </c>
      <c r="AA20" s="179">
        <f>IFERROR(Y20/W20,"-")</f>
        <v>63750</v>
      </c>
      <c r="AB20" s="179">
        <f>Y20-K20</f>
        <v>710000</v>
      </c>
      <c r="AC20" s="45">
        <f>Y20/K20</f>
        <v>1.8658536585366</v>
      </c>
      <c r="AD20" s="58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3"/>
    <mergeCell ref="K10:K13"/>
    <mergeCell ref="V10:V13"/>
    <mergeCell ref="AB10:AB13"/>
    <mergeCell ref="AC10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233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5.8</v>
      </c>
      <c r="B6" s="184" t="s">
        <v>234</v>
      </c>
      <c r="C6" s="184" t="s">
        <v>217</v>
      </c>
      <c r="D6" s="184" t="s">
        <v>235</v>
      </c>
      <c r="E6" s="184" t="s">
        <v>236</v>
      </c>
      <c r="F6" s="184" t="s">
        <v>237</v>
      </c>
      <c r="G6" s="184" t="s">
        <v>238</v>
      </c>
      <c r="H6" s="87" t="s">
        <v>239</v>
      </c>
      <c r="I6" s="87" t="s">
        <v>240</v>
      </c>
      <c r="J6" s="87" t="s">
        <v>241</v>
      </c>
      <c r="K6" s="176">
        <v>75000</v>
      </c>
      <c r="L6" s="79">
        <v>11</v>
      </c>
      <c r="M6" s="79">
        <v>0</v>
      </c>
      <c r="N6" s="79">
        <v>76</v>
      </c>
      <c r="O6" s="88">
        <v>4</v>
      </c>
      <c r="P6" s="89">
        <v>0</v>
      </c>
      <c r="Q6" s="90">
        <f>O6+P6</f>
        <v>4</v>
      </c>
      <c r="R6" s="80">
        <f>IFERROR(Q6/N6,"-")</f>
        <v>0.052631578947368</v>
      </c>
      <c r="S6" s="79">
        <v>0</v>
      </c>
      <c r="T6" s="79">
        <v>2</v>
      </c>
      <c r="U6" s="80">
        <f>IFERROR(T6/(Q6),"-")</f>
        <v>0.5</v>
      </c>
      <c r="V6" s="81">
        <f>IFERROR(K6/SUM(Q6:Q7),"-")</f>
        <v>2027.027027027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360000</v>
      </c>
      <c r="AC6" s="83">
        <f>SUM(Y6:Y7)/SUM(K6:K7)</f>
        <v>5.8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242</v>
      </c>
      <c r="C7" s="184" t="s">
        <v>217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130</v>
      </c>
      <c r="M7" s="79">
        <v>90</v>
      </c>
      <c r="N7" s="79">
        <v>21</v>
      </c>
      <c r="O7" s="88">
        <v>33</v>
      </c>
      <c r="P7" s="89">
        <v>0</v>
      </c>
      <c r="Q7" s="90">
        <f>O7+P7</f>
        <v>33</v>
      </c>
      <c r="R7" s="80">
        <f>IFERROR(Q7/N7,"-")</f>
        <v>1.5714285714286</v>
      </c>
      <c r="S7" s="79">
        <v>1</v>
      </c>
      <c r="T7" s="79">
        <v>8</v>
      </c>
      <c r="U7" s="80">
        <f>IFERROR(T7/(Q7),"-")</f>
        <v>0.24242424242424</v>
      </c>
      <c r="V7" s="81"/>
      <c r="W7" s="82">
        <v>1</v>
      </c>
      <c r="X7" s="80">
        <f>IF(Q7=0,"-",W7/Q7)</f>
        <v>0.03030303030303</v>
      </c>
      <c r="Y7" s="181">
        <v>435000</v>
      </c>
      <c r="Z7" s="182">
        <f>IFERROR(Y7/Q7,"-")</f>
        <v>13181.818181818</v>
      </c>
      <c r="AA7" s="182">
        <f>IFERROR(Y7/W7,"-")</f>
        <v>435000</v>
      </c>
      <c r="AB7" s="176"/>
      <c r="AC7" s="83"/>
      <c r="AD7" s="77"/>
      <c r="AE7" s="91">
        <v>7</v>
      </c>
      <c r="AF7" s="92">
        <f>IF(Q7=0,"",IF(AE7=0,"",(AE7/Q7)))</f>
        <v>0.21212121212121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3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4</v>
      </c>
      <c r="AX7" s="104">
        <f>IF(Q7=0,"",IF(AW7=0,"",(AW7/Q7)))</f>
        <v>0.12121212121212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9</v>
      </c>
      <c r="BG7" s="110">
        <f>IF(Q7=0,"",IF(BF7=0,"",(BF7/Q7)))</f>
        <v>0.27272727272727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6</v>
      </c>
      <c r="BP7" s="117">
        <f>IF(Q7=0,"",IF(BO7=0,"",(BO7/Q7)))</f>
        <v>0.18181818181818</v>
      </c>
      <c r="BQ7" s="118">
        <v>1</v>
      </c>
      <c r="BR7" s="119">
        <f>IFERROR(BQ7/BO7,"-")</f>
        <v>0.16666666666667</v>
      </c>
      <c r="BS7" s="120">
        <v>435000</v>
      </c>
      <c r="BT7" s="121">
        <f>IFERROR(BS7/BO7,"-")</f>
        <v>72500</v>
      </c>
      <c r="BU7" s="122"/>
      <c r="BV7" s="122"/>
      <c r="BW7" s="122">
        <v>1</v>
      </c>
      <c r="BX7" s="123">
        <v>2</v>
      </c>
      <c r="BY7" s="124">
        <f>IF(Q7=0,"",IF(BX7=0,"",(BX7/Q7)))</f>
        <v>0.060606060606061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0.060606060606061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435000</v>
      </c>
      <c r="CR7" s="138">
        <v>435000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243</v>
      </c>
      <c r="C8" s="184" t="s">
        <v>217</v>
      </c>
      <c r="D8" s="184" t="s">
        <v>244</v>
      </c>
      <c r="E8" s="184" t="s">
        <v>236</v>
      </c>
      <c r="F8" s="184" t="s">
        <v>245</v>
      </c>
      <c r="G8" s="184" t="s">
        <v>238</v>
      </c>
      <c r="H8" s="87" t="s">
        <v>246</v>
      </c>
      <c r="I8" s="87" t="s">
        <v>247</v>
      </c>
      <c r="J8" s="87" t="s">
        <v>230</v>
      </c>
      <c r="K8" s="176">
        <v>80000</v>
      </c>
      <c r="L8" s="79">
        <v>9</v>
      </c>
      <c r="M8" s="79">
        <v>0</v>
      </c>
      <c r="N8" s="79">
        <v>63</v>
      </c>
      <c r="O8" s="88">
        <v>4</v>
      </c>
      <c r="P8" s="89">
        <v>0</v>
      </c>
      <c r="Q8" s="90">
        <f>O8+P8</f>
        <v>4</v>
      </c>
      <c r="R8" s="80">
        <f>IFERROR(Q8/N8,"-")</f>
        <v>0.063492063492063</v>
      </c>
      <c r="S8" s="79">
        <v>0</v>
      </c>
      <c r="T8" s="79">
        <v>3</v>
      </c>
      <c r="U8" s="80">
        <f>IFERROR(T8/(Q8),"-")</f>
        <v>0.75</v>
      </c>
      <c r="V8" s="81">
        <f>IFERROR(K8/SUM(Q8:Q9),"-")</f>
        <v>2000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-80000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4</v>
      </c>
      <c r="AO8" s="98">
        <f>IF(Q8=0,"",IF(AN8=0,"",(AN8/Q8)))</f>
        <v>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248</v>
      </c>
      <c r="C9" s="184" t="s">
        <v>217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93</v>
      </c>
      <c r="M9" s="79">
        <v>74</v>
      </c>
      <c r="N9" s="79">
        <v>9</v>
      </c>
      <c r="O9" s="88">
        <v>36</v>
      </c>
      <c r="P9" s="89">
        <v>0</v>
      </c>
      <c r="Q9" s="90">
        <f>O9+P9</f>
        <v>36</v>
      </c>
      <c r="R9" s="80">
        <f>IFERROR(Q9/N9,"-")</f>
        <v>4</v>
      </c>
      <c r="S9" s="79">
        <v>2</v>
      </c>
      <c r="T9" s="79">
        <v>7</v>
      </c>
      <c r="U9" s="80">
        <f>IFERROR(T9/(Q9),"-")</f>
        <v>0.19444444444444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>
        <v>8</v>
      </c>
      <c r="AF9" s="92">
        <f>IF(Q9=0,"",IF(AE9=0,"",(AE9/Q9)))</f>
        <v>0.22222222222222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6</v>
      </c>
      <c r="AO9" s="98">
        <f>IF(Q9=0,"",IF(AN9=0,"",(AN9/Q9)))</f>
        <v>0.16666666666667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8</v>
      </c>
      <c r="AX9" s="104">
        <f>IF(Q9=0,"",IF(AW9=0,"",(AW9/Q9)))</f>
        <v>0.22222222222222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6</v>
      </c>
      <c r="BG9" s="110">
        <f>IF(Q9=0,"",IF(BF9=0,"",(BF9/Q9)))</f>
        <v>0.16666666666667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6</v>
      </c>
      <c r="BP9" s="117">
        <f>IF(Q9=0,"",IF(BO9=0,"",(BO9/Q9)))</f>
        <v>0.16666666666667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0.055555555555556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2.8064516129032</v>
      </c>
      <c r="B12" s="39"/>
      <c r="C12" s="39"/>
      <c r="D12" s="39"/>
      <c r="E12" s="39"/>
      <c r="F12" s="39"/>
      <c r="G12" s="39"/>
      <c r="H12" s="40" t="s">
        <v>249</v>
      </c>
      <c r="I12" s="40"/>
      <c r="J12" s="40"/>
      <c r="K12" s="179">
        <f>SUM(K6:K11)</f>
        <v>155000</v>
      </c>
      <c r="L12" s="41">
        <f>SUM(L6:L11)</f>
        <v>243</v>
      </c>
      <c r="M12" s="41">
        <f>SUM(M6:M11)</f>
        <v>164</v>
      </c>
      <c r="N12" s="41">
        <f>SUM(N6:N11)</f>
        <v>169</v>
      </c>
      <c r="O12" s="41">
        <f>SUM(O6:O11)</f>
        <v>77</v>
      </c>
      <c r="P12" s="41">
        <f>SUM(P6:P11)</f>
        <v>0</v>
      </c>
      <c r="Q12" s="41">
        <f>SUM(Q6:Q11)</f>
        <v>77</v>
      </c>
      <c r="R12" s="42">
        <f>IFERROR(Q12/N12,"-")</f>
        <v>0.45562130177515</v>
      </c>
      <c r="S12" s="76">
        <f>SUM(S6:S11)</f>
        <v>3</v>
      </c>
      <c r="T12" s="76">
        <f>SUM(T6:T11)</f>
        <v>20</v>
      </c>
      <c r="U12" s="42">
        <f>IFERROR(S12/Q12,"-")</f>
        <v>0.038961038961039</v>
      </c>
      <c r="V12" s="43">
        <f>IFERROR(K12/Q12,"-")</f>
        <v>2012.987012987</v>
      </c>
      <c r="W12" s="44">
        <f>SUM(W6:W11)</f>
        <v>1</v>
      </c>
      <c r="X12" s="42">
        <f>IFERROR(W12/Q12,"-")</f>
        <v>0.012987012987013</v>
      </c>
      <c r="Y12" s="179">
        <f>SUM(Y6:Y11)</f>
        <v>435000</v>
      </c>
      <c r="Z12" s="179">
        <f>IFERROR(Y12/Q12,"-")</f>
        <v>5649.3506493506</v>
      </c>
      <c r="AA12" s="179">
        <f>IFERROR(Y12/W12,"-")</f>
        <v>435000</v>
      </c>
      <c r="AB12" s="179">
        <f>Y12-K12</f>
        <v>280000</v>
      </c>
      <c r="AC12" s="45">
        <f>Y12/K12</f>
        <v>2.8064516129032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