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<sst xmlns="http://schemas.openxmlformats.org/spreadsheetml/2006/main" uniqueCount="283">
  <si>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</si>
  <si>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</si>
  <si>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</si>
  <si>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</si>
  <si>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</si>
  <si>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</si>
  <si>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</si>
  <si>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</si>
  <si>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</si>
  <si>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</si>
  <si>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</si>
  <si>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</si>
  <si>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</si>
  <si>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</si>
  <si>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</si>
  <si>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</si>
  <si>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</si>
  <si>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</si>
  <si>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</si>
  <si>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</si>
  <si>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</si>
  <si>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</si>
  <si>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</si>
  <si>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</si>
  <si>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</si>
  <si>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</si>
  <si>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</si>
  <si>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</si>
  <si>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</si>
  <si>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</si>
  <si>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</si>
  <si>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</si>
  <si>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</si>
  <si>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</si>
  <si>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</si>
  <si>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</si>
  <si>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</si>
  <si>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</si>
  <si>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</si>
  <si>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</si>
  <si>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</si>
  <si>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</si>
  <si>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</si>
  <si>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</si>
  <si>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</si>
  <si>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</si>
  <si>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</si>
  <si>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</si>
  <si>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</si>
  <si>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</si>
  <si>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</si>
  <si>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</si>
  <si>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</si>
  <si>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</si>
  <si>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</si>
  <si>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</si>
  <si>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</si>
  <si>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np1310</t>
  </si>
  <si>
    <t>インターカラー</t>
  </si>
  <si>
    <t>コットン版</t>
  </si>
  <si>
    <t>★記事55「出会い系？いえ、デート系です。」</t>
  </si>
  <si>
    <t>lp03_l</t>
  </si>
  <si>
    <t>スポーツ報知関西　1回目</t>
  </si>
  <si>
    <t>4C終面雑報</t>
  </si>
  <si>
    <t>np1311</t>
  </si>
  <si>
    <t>★記事56「居酒屋で談笑。そのくらい気軽な恋をしてみませんか？」</t>
  </si>
  <si>
    <t>スポーツ報知関西　2回目</t>
  </si>
  <si>
    <t>np1312</t>
  </si>
  <si>
    <t>★記事57「やってみてダメなら、すぐ退会OK」</t>
  </si>
  <si>
    <t>スポーツ報知関西　3回目</t>
  </si>
  <si>
    <t>np1313</t>
  </si>
  <si>
    <t>★記事58「大人の雰囲気◎もっともっと・・・知りたい・・・いい？」</t>
  </si>
  <si>
    <t>スポーツ報知関西　4回目</t>
  </si>
  <si>
    <t>np1314</t>
  </si>
  <si>
    <t>スポーツ報知関西　5回目</t>
  </si>
  <si>
    <t>np1315</t>
  </si>
  <si>
    <t>スポーツ報知関西　6回目</t>
  </si>
  <si>
    <t>np1316</t>
  </si>
  <si>
    <t>スポーツ報知関西　7回目</t>
  </si>
  <si>
    <t>np1317</t>
  </si>
  <si>
    <t>スポーツ報知関西　8回目</t>
  </si>
  <si>
    <t>np1318</t>
  </si>
  <si>
    <t>スポーツ報知関西　9回目</t>
  </si>
  <si>
    <t>np1319</t>
  </si>
  <si>
    <t>スポーツ報知関西　10回目</t>
  </si>
  <si>
    <t>np1320</t>
  </si>
  <si>
    <t>スポーツ報知関西　11回目</t>
  </si>
  <si>
    <t>np1321</t>
  </si>
  <si>
    <t>スポーツ報知関西　12回目</t>
  </si>
  <si>
    <t>np1322</t>
  </si>
  <si>
    <t>スポーツ報知関西　13回目</t>
  </si>
  <si>
    <t>np1323</t>
  </si>
  <si>
    <t>(空電共通)</t>
  </si>
  <si>
    <t>空電</t>
  </si>
  <si>
    <t>共通</t>
  </si>
  <si>
    <t>np1324</t>
  </si>
  <si>
    <t>女性からナンパしてほしい版</t>
  </si>
  <si>
    <t>女性からナンパしてほしい…</t>
  </si>
  <si>
    <t>スポーツ報知関西</t>
  </si>
  <si>
    <t>全5段つかみ4回</t>
  </si>
  <si>
    <t>np1325</t>
  </si>
  <si>
    <t>雑誌版</t>
  </si>
  <si>
    <t>もう4０代の熟女だけど、試しに付き合ってみる？</t>
  </si>
  <si>
    <t>np1326</t>
  </si>
  <si>
    <t>優しすぎる熟女と出会ってこっそりハッスル</t>
  </si>
  <si>
    <t>np1327</t>
  </si>
  <si>
    <t>C版</t>
  </si>
  <si>
    <t>熟女から逆指名</t>
  </si>
  <si>
    <t>np1328</t>
  </si>
  <si>
    <t>空電 (共通)</t>
  </si>
  <si>
    <t>np1329</t>
  </si>
  <si>
    <t>黒：女性からナンパしてほしい版</t>
  </si>
  <si>
    <t>★②記事56「居酒屋で談笑。そのくらい気軽な恋をしてみませんか？」</t>
  </si>
  <si>
    <t>サンスポ関東</t>
  </si>
  <si>
    <t>半2段・半3段つかみ10段保証</t>
  </si>
  <si>
    <t>1～10日</t>
  </si>
  <si>
    <t>np1330</t>
  </si>
  <si>
    <t>★③記事57「やってみてダメなら、すぐ退会OK」</t>
  </si>
  <si>
    <t>11～20日</t>
  </si>
  <si>
    <t>np1331</t>
  </si>
  <si>
    <t>★④記事58「大人の雰囲気◎もっともっと・・・知りたい・・・いい？」</t>
  </si>
  <si>
    <t>21～31日</t>
  </si>
  <si>
    <t>np1332</t>
  </si>
  <si>
    <t>np1333</t>
  </si>
  <si>
    <t>サンスポ関西</t>
  </si>
  <si>
    <t>np1334</t>
  </si>
  <si>
    <t>np1335</t>
  </si>
  <si>
    <t>np1336</t>
  </si>
  <si>
    <t>np1337</t>
  </si>
  <si>
    <t>★①記事55「出会い系？いえ、デート系です。」</t>
  </si>
  <si>
    <t>スポニチ関東</t>
  </si>
  <si>
    <t>半2段つかみ20段保証</t>
  </si>
  <si>
    <t>20段保証</t>
  </si>
  <si>
    <t>np1338</t>
  </si>
  <si>
    <t>np1339</t>
  </si>
  <si>
    <t>np1340</t>
  </si>
  <si>
    <t>np1341</t>
  </si>
  <si>
    <t>np1342</t>
  </si>
  <si>
    <t>デイリースポーツ関西</t>
  </si>
  <si>
    <t>np1343</t>
  </si>
  <si>
    <t>np1344</t>
  </si>
  <si>
    <t>np1345</t>
  </si>
  <si>
    <t>np1346</t>
  </si>
  <si>
    <t>np1347</t>
  </si>
  <si>
    <t>ニッカン関東</t>
  </si>
  <si>
    <t>半2段つかみ10段</t>
  </si>
  <si>
    <t>np1348</t>
  </si>
  <si>
    <t>np1349</t>
  </si>
  <si>
    <t>np1350</t>
  </si>
  <si>
    <t>np1351</t>
  </si>
  <si>
    <t>黒：コットン版</t>
  </si>
  <si>
    <t>全5段</t>
  </si>
  <si>
    <t>2月07日(木)</t>
  </si>
  <si>
    <t>np1352</t>
  </si>
  <si>
    <t>np1353</t>
  </si>
  <si>
    <t>漫画版</t>
  </si>
  <si>
    <t>2月16日(土)</t>
  </si>
  <si>
    <t>np1354</t>
  </si>
  <si>
    <t>np1355</t>
  </si>
  <si>
    <t>スポニチ関西</t>
  </si>
  <si>
    <t>np1356</t>
  </si>
  <si>
    <t>np1357</t>
  </si>
  <si>
    <t>熟女版</t>
  </si>
  <si>
    <t>np1358</t>
  </si>
  <si>
    <t>np1359</t>
  </si>
  <si>
    <t>黒：C版</t>
  </si>
  <si>
    <t>np1360</t>
  </si>
  <si>
    <t>np1361</t>
  </si>
  <si>
    <t>ニッカン関東・平日</t>
  </si>
  <si>
    <t>np1362</t>
  </si>
  <si>
    <t>np1363</t>
  </si>
  <si>
    <t>ニッカン関西</t>
  </si>
  <si>
    <t>2月10日(日)</t>
  </si>
  <si>
    <t>np1364</t>
  </si>
  <si>
    <t>np1365</t>
  </si>
  <si>
    <t>np1366</t>
  </si>
  <si>
    <t>np1367</t>
  </si>
  <si>
    <t>4C終面全5段</t>
  </si>
  <si>
    <t>2月08日(金)</t>
  </si>
  <si>
    <t>np1368</t>
  </si>
  <si>
    <t>np1369</t>
  </si>
  <si>
    <t>2月23日(土)</t>
  </si>
  <si>
    <t>np1370</t>
  </si>
  <si>
    <t>np1371</t>
  </si>
  <si>
    <t>九スポ</t>
  </si>
  <si>
    <t>2月17日(日)</t>
  </si>
  <si>
    <t>np1372</t>
  </si>
  <si>
    <t>np1373</t>
  </si>
  <si>
    <t>2月24日(日)</t>
  </si>
  <si>
    <t>np1374</t>
  </si>
  <si>
    <t>np1375</t>
  </si>
  <si>
    <t>スポーツ報知関東</t>
  </si>
  <si>
    <t>2月06日(水)</t>
  </si>
  <si>
    <t>np1376</t>
  </si>
  <si>
    <t>np1377</t>
  </si>
  <si>
    <t>np1378</t>
  </si>
  <si>
    <t>np1379</t>
  </si>
  <si>
    <t>★記事55</t>
  </si>
  <si>
    <t>「出会い系？いえ、デート系です。」</t>
  </si>
  <si>
    <t>4C記事枠</t>
  </si>
  <si>
    <t>2月03日(日)</t>
  </si>
  <si>
    <t>np1380</t>
  </si>
  <si>
    <t>★記事56</t>
  </si>
  <si>
    <t>「居酒屋で談笑。そのくらい気軽な恋をしてみませんか？」</t>
  </si>
  <si>
    <t>2月09日(土)</t>
  </si>
  <si>
    <t>np1381</t>
  </si>
  <si>
    <t>★記事57</t>
  </si>
  <si>
    <t>「やってみてダメなら、すぐ退会OK」</t>
  </si>
  <si>
    <t>np1382</t>
  </si>
  <si>
    <t>★記事58</t>
  </si>
  <si>
    <t>「大人の雰囲気◎もっともっと・・・知りたい・・・いい？」</t>
  </si>
  <si>
    <t>np1383</t>
  </si>
  <si>
    <t>np1384</t>
  </si>
  <si>
    <t>中京スポーツ</t>
  </si>
  <si>
    <t>np1385</t>
  </si>
  <si>
    <t>np1386</t>
  </si>
  <si>
    <t>白：雑誌版</t>
  </si>
  <si>
    <t>np1387</t>
  </si>
  <si>
    <t>np1388</t>
  </si>
  <si>
    <t>np1389</t>
  </si>
  <si>
    <t>新聞 TOTAL</t>
  </si>
  <si>
    <t>●雑誌 広告</t>
  </si>
  <si>
    <t>zw119</t>
  </si>
  <si>
    <t>いろいろ</t>
  </si>
  <si>
    <t>日本広報通信社セット</t>
  </si>
  <si>
    <t>小枠20誌保障</t>
  </si>
  <si>
    <t>zw120</t>
  </si>
  <si>
    <t>zw121</t>
  </si>
  <si>
    <t>ぶんか社</t>
  </si>
  <si>
    <t>新50代女性からナンパしてほしい版</t>
  </si>
  <si>
    <t>求む！５０歳以上の女性と…</t>
  </si>
  <si>
    <t>EX MAX</t>
  </si>
  <si>
    <t>表4</t>
  </si>
  <si>
    <t>2月26日(火)</t>
  </si>
  <si>
    <t>zw122</t>
  </si>
  <si>
    <t>zw123</t>
  </si>
  <si>
    <t>扶桑社</t>
  </si>
  <si>
    <t>※女性からご飯に誘われる。男性はyesかnoか答えるだけ</t>
  </si>
  <si>
    <t>Tvnavi</t>
  </si>
  <si>
    <t>(月間Tvnavi)①</t>
  </si>
  <si>
    <t>zw124</t>
  </si>
  <si>
    <t>zw125</t>
  </si>
  <si>
    <t>TVnavi1（女性から男性をアプローチする結婚情報サイト）</t>
  </si>
  <si>
    <t>zw126</t>
  </si>
  <si>
    <t>zw127</t>
  </si>
  <si>
    <t>光文社</t>
  </si>
  <si>
    <t>もう40代の熟女だけど、試しに付き合ってみる？</t>
  </si>
  <si>
    <t>FLASH</t>
  </si>
  <si>
    <t>4C1P</t>
  </si>
  <si>
    <t>2月12日(火)</t>
  </si>
  <si>
    <t>zw128</t>
  </si>
  <si>
    <t>ac063</t>
  </si>
  <si>
    <t>アドライヴ</t>
  </si>
  <si>
    <t>ジーオーティー</t>
  </si>
  <si>
    <t>2P_対談風_わくドキ</t>
  </si>
  <si>
    <t>lp03_f</t>
  </si>
  <si>
    <t>ZUBA!王</t>
  </si>
  <si>
    <t>1C2P</t>
  </si>
  <si>
    <t>ac064</t>
  </si>
  <si>
    <t>ac065</t>
  </si>
  <si>
    <t>大洋図書</t>
  </si>
  <si>
    <t>臨時増刊ラヴァーズ</t>
  </si>
  <si>
    <t>4C2P</t>
  </si>
  <si>
    <t>2月18日(月)</t>
  </si>
  <si>
    <t>ac066</t>
  </si>
  <si>
    <t>雑誌 TOTAL</t>
  </si>
  <si>
    <t>●DVD 広告</t>
  </si>
  <si>
    <t>pw069</t>
  </si>
  <si>
    <t>DVD漫画けんじ</t>
  </si>
  <si>
    <t>B5、セブンPB、730円、12万部</t>
  </si>
  <si>
    <t>lp07</t>
  </si>
  <si>
    <t>肉欲に狂う母SP</t>
  </si>
  <si>
    <t>DVD袋裏4C+コンテンツ枠</t>
  </si>
  <si>
    <t>2月21日(木)</t>
  </si>
  <si>
    <t>pw070</t>
  </si>
  <si>
    <t>pw071</t>
  </si>
  <si>
    <t>インフォメディア</t>
  </si>
  <si>
    <t>B5、CVSフル</t>
  </si>
  <si>
    <t>プレミア熟女</t>
  </si>
  <si>
    <t>DVD袋裏1C+コンテンツ枠</t>
  </si>
  <si>
    <t>2月27日(水)</t>
  </si>
  <si>
    <t>pw072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</si>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</sst>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300000</v>
      </c>
      <c r="L6" s="79">
        <v>5</v>
      </c>
      <c r="M6" s="79">
        <v>0</v>
      </c>
      <c r="N6" s="79">
        <v>14</v>
      </c>
      <c r="O6" s="88">
        <v>1</v>
      </c>
      <c r="P6" s="89">
        <v>0</v>
      </c>
      <c r="Q6" s="90">
        <f>O6+P6</f>
        <v>1</v>
      </c>
      <c r="R6" s="80">
        <f>IFERROR(Q6/N6,"-")</f>
        <v>0.071428571428571</v>
      </c>
      <c r="S6" s="79">
        <v>0</v>
      </c>
      <c r="T6" s="79">
        <v>0</v>
      </c>
      <c r="U6" s="80">
        <f>IFERROR(T6/(Q6),"-")</f>
        <v>0</v>
      </c>
      <c r="V6" s="81">
        <f>IFERROR(K6/SUM(Q6:Q19),"-")</f>
        <v>12000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SUM(Y6:Y19)-SUM(K6:K19)</f>
        <v>3000</v>
      </c>
      <c r="AC6" s="83">
        <f>SUM(Y6:Y19)/SUM(K6:K19)</f>
        <v>1.01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59</v>
      </c>
      <c r="F7" s="184" t="s">
        <v>65</v>
      </c>
      <c r="G7" s="184" t="s">
        <v>61</v>
      </c>
      <c r="H7" s="87" t="s">
        <v>66</v>
      </c>
      <c r="I7" s="87" t="s">
        <v>63</v>
      </c>
      <c r="J7" s="87"/>
      <c r="K7" s="176"/>
      <c r="L7" s="79">
        <v>0</v>
      </c>
      <c r="M7" s="79">
        <v>0</v>
      </c>
      <c r="N7" s="79">
        <v>7</v>
      </c>
      <c r="O7" s="88">
        <v>0</v>
      </c>
      <c r="P7" s="89">
        <v>0</v>
      </c>
      <c r="Q7" s="90">
        <f>O7+P7</f>
        <v>0</v>
      </c>
      <c r="R7" s="80">
        <f>IFERROR(Q7/N7,"-")</f>
        <v>0</v>
      </c>
      <c r="S7" s="79">
        <v>0</v>
      </c>
      <c r="T7" s="79">
        <v>0</v>
      </c>
      <c r="U7" s="80" t="str">
        <f>IFERROR(T7/(Q7),"-")</f>
        <v>-</v>
      </c>
      <c r="V7" s="81"/>
      <c r="W7" s="82">
        <v>0</v>
      </c>
      <c r="X7" s="80" t="str">
        <f>IF(Q7=0,"-",W7/Q7)</f>
        <v>-</v>
      </c>
      <c r="Y7" s="181">
        <v>0</v>
      </c>
      <c r="Z7" s="182" t="str">
        <f>IFERROR(Y7/Q7,"-")</f>
        <v>-</v>
      </c>
      <c r="AA7" s="182" t="str">
        <f>IFERROR(Y7/W7,"-")</f>
        <v>-</v>
      </c>
      <c r="AB7" s="176"/>
      <c r="AC7" s="83"/>
      <c r="AD7" s="77"/>
      <c r="AE7" s="91"/>
      <c r="AF7" s="92" t="str">
        <f>IF(Q7=0,"",IF(AE7=0,"",(AE7/Q7)))</f>
        <v/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 t="str">
        <f>IF(Q7=0,"",IF(AN7=0,"",(AN7/Q7)))</f>
        <v/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 t="str">
        <f>IF(Q7=0,"",IF(AW7=0,"",(AW7/Q7)))</f>
        <v/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 t="str">
        <f>IF(Q7=0,"",IF(BF7=0,"",(BF7/Q7)))</f>
        <v/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 t="str">
        <f>IF(Q7=0,"",IF(BO7=0,"",(BO7/Q7)))</f>
        <v/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 t="str">
        <f>IF(Q7=0,"",IF(BX7=0,"",(BX7/Q7)))</f>
        <v/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 t="str">
        <f>IF(Q7=0,"",IF(CG7=0,"",(CG7/Q7)))</f>
        <v/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68</v>
      </c>
      <c r="G8" s="184" t="s">
        <v>61</v>
      </c>
      <c r="H8" s="87" t="s">
        <v>69</v>
      </c>
      <c r="I8" s="87" t="s">
        <v>63</v>
      </c>
      <c r="J8" s="87"/>
      <c r="K8" s="176"/>
      <c r="L8" s="79">
        <v>4</v>
      </c>
      <c r="M8" s="79">
        <v>0</v>
      </c>
      <c r="N8" s="79">
        <v>9</v>
      </c>
      <c r="O8" s="88">
        <v>3</v>
      </c>
      <c r="P8" s="89">
        <v>0</v>
      </c>
      <c r="Q8" s="90">
        <f>O8+P8</f>
        <v>3</v>
      </c>
      <c r="R8" s="80">
        <f>IFERROR(Q8/N8,"-")</f>
        <v>0.33333333333333</v>
      </c>
      <c r="S8" s="79">
        <v>0</v>
      </c>
      <c r="T8" s="79">
        <v>2</v>
      </c>
      <c r="U8" s="80">
        <f>IFERROR(T8/(Q8),"-")</f>
        <v>0.66666666666667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0.33333333333333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0.33333333333333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71</v>
      </c>
      <c r="G9" s="184" t="s">
        <v>61</v>
      </c>
      <c r="H9" s="87" t="s">
        <v>72</v>
      </c>
      <c r="I9" s="87" t="s">
        <v>63</v>
      </c>
      <c r="J9" s="87"/>
      <c r="K9" s="176"/>
      <c r="L9" s="79">
        <v>2</v>
      </c>
      <c r="M9" s="79">
        <v>0</v>
      </c>
      <c r="N9" s="79">
        <v>13</v>
      </c>
      <c r="O9" s="88">
        <v>0</v>
      </c>
      <c r="P9" s="89">
        <v>0</v>
      </c>
      <c r="Q9" s="90">
        <f>O9+P9</f>
        <v>0</v>
      </c>
      <c r="R9" s="80">
        <f>IFERROR(Q9/N9,"-")</f>
        <v>0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1">
        <v>0</v>
      </c>
      <c r="Z9" s="182" t="str">
        <f>IFERROR(Y9/Q9,"-")</f>
        <v>-</v>
      </c>
      <c r="AA9" s="182" t="str">
        <f>IFERROR(Y9/W9,"-")</f>
        <v>-</v>
      </c>
      <c r="AB9" s="176"/>
      <c r="AC9" s="83"/>
      <c r="AD9" s="77"/>
      <c r="AE9" s="91"/>
      <c r="AF9" s="92" t="str">
        <f>IF(Q9=0,"",IF(AE9=0,"",(AE9/Q9)))</f>
        <v/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 t="str">
        <f>IF(Q9=0,"",IF(AN9=0,"",(AN9/Q9)))</f>
        <v/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 t="str">
        <f>IF(Q9=0,"",IF(AW9=0,"",(AW9/Q9)))</f>
        <v/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 t="str">
        <f>IF(Q9=0,"",IF(BF9=0,"",(BF9/Q9)))</f>
        <v/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 t="str">
        <f>IF(Q9=0,"",IF(BO9=0,"",(BO9/Q9)))</f>
        <v/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 t="str">
        <f>IF(Q9=0,"",IF(BX9=0,"",(BX9/Q9)))</f>
        <v/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 t="str">
        <f>IF(Q9=0,"",IF(CG9=0,"",(CG9/Q9)))</f>
        <v/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59</v>
      </c>
      <c r="F10" s="184" t="s">
        <v>60</v>
      </c>
      <c r="G10" s="184" t="s">
        <v>61</v>
      </c>
      <c r="H10" s="87" t="s">
        <v>74</v>
      </c>
      <c r="I10" s="87" t="s">
        <v>63</v>
      </c>
      <c r="J10" s="87"/>
      <c r="K10" s="176"/>
      <c r="L10" s="79">
        <v>2</v>
      </c>
      <c r="M10" s="79">
        <v>0</v>
      </c>
      <c r="N10" s="79">
        <v>4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/>
      <c r="AC10" s="83"/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75</v>
      </c>
      <c r="C11" s="184" t="s">
        <v>58</v>
      </c>
      <c r="D11" s="184"/>
      <c r="E11" s="184" t="s">
        <v>59</v>
      </c>
      <c r="F11" s="184" t="s">
        <v>65</v>
      </c>
      <c r="G11" s="184" t="s">
        <v>61</v>
      </c>
      <c r="H11" s="87" t="s">
        <v>76</v>
      </c>
      <c r="I11" s="87" t="s">
        <v>63</v>
      </c>
      <c r="J11" s="87"/>
      <c r="K11" s="176"/>
      <c r="L11" s="79">
        <v>3</v>
      </c>
      <c r="M11" s="79">
        <v>0</v>
      </c>
      <c r="N11" s="79">
        <v>17</v>
      </c>
      <c r="O11" s="88">
        <v>1</v>
      </c>
      <c r="P11" s="89">
        <v>0</v>
      </c>
      <c r="Q11" s="90">
        <f>O11+P11</f>
        <v>1</v>
      </c>
      <c r="R11" s="80">
        <f>IFERROR(Q11/N11,"-")</f>
        <v>0.058823529411765</v>
      </c>
      <c r="S11" s="79">
        <v>0</v>
      </c>
      <c r="T11" s="79">
        <v>1</v>
      </c>
      <c r="U11" s="80">
        <f>IFERROR(T11/(Q11),"-")</f>
        <v>1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77</v>
      </c>
      <c r="C12" s="184" t="s">
        <v>58</v>
      </c>
      <c r="D12" s="184"/>
      <c r="E12" s="184" t="s">
        <v>59</v>
      </c>
      <c r="F12" s="184" t="s">
        <v>68</v>
      </c>
      <c r="G12" s="184" t="s">
        <v>61</v>
      </c>
      <c r="H12" s="87" t="s">
        <v>78</v>
      </c>
      <c r="I12" s="87" t="s">
        <v>63</v>
      </c>
      <c r="J12" s="87"/>
      <c r="K12" s="176"/>
      <c r="L12" s="79">
        <v>2</v>
      </c>
      <c r="M12" s="79">
        <v>0</v>
      </c>
      <c r="N12" s="79">
        <v>15</v>
      </c>
      <c r="O12" s="88">
        <v>1</v>
      </c>
      <c r="P12" s="89">
        <v>0</v>
      </c>
      <c r="Q12" s="90">
        <f>O12+P12</f>
        <v>1</v>
      </c>
      <c r="R12" s="80">
        <f>IFERROR(Q12/N12,"-")</f>
        <v>0.066666666666667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1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79</v>
      </c>
      <c r="C13" s="184" t="s">
        <v>58</v>
      </c>
      <c r="D13" s="184"/>
      <c r="E13" s="184" t="s">
        <v>59</v>
      </c>
      <c r="F13" s="184" t="s">
        <v>71</v>
      </c>
      <c r="G13" s="184" t="s">
        <v>61</v>
      </c>
      <c r="H13" s="87" t="s">
        <v>80</v>
      </c>
      <c r="I13" s="87" t="s">
        <v>63</v>
      </c>
      <c r="J13" s="87"/>
      <c r="K13" s="176"/>
      <c r="L13" s="79">
        <v>2</v>
      </c>
      <c r="M13" s="79">
        <v>0</v>
      </c>
      <c r="N13" s="79">
        <v>10</v>
      </c>
      <c r="O13" s="88">
        <v>1</v>
      </c>
      <c r="P13" s="89">
        <v>0</v>
      </c>
      <c r="Q13" s="90">
        <f>O13+P13</f>
        <v>1</v>
      </c>
      <c r="R13" s="80">
        <f>IFERROR(Q13/N13,"-")</f>
        <v>0.1</v>
      </c>
      <c r="S13" s="79">
        <v>0</v>
      </c>
      <c r="T13" s="79">
        <v>1</v>
      </c>
      <c r="U13" s="80">
        <f>IFERROR(T13/(Q13),"-")</f>
        <v>1</v>
      </c>
      <c r="V13" s="81"/>
      <c r="W13" s="82">
        <v>1</v>
      </c>
      <c r="X13" s="80">
        <f>IF(Q13=0,"-",W13/Q13)</f>
        <v>1</v>
      </c>
      <c r="Y13" s="181">
        <v>45000</v>
      </c>
      <c r="Z13" s="182">
        <f>IFERROR(Y13/Q13,"-")</f>
        <v>45000</v>
      </c>
      <c r="AA13" s="182">
        <f>IFERROR(Y13/W13,"-")</f>
        <v>45000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1</v>
      </c>
      <c r="BQ13" s="118">
        <v>1</v>
      </c>
      <c r="BR13" s="119">
        <f>IFERROR(BQ13/BO13,"-")</f>
        <v>1</v>
      </c>
      <c r="BS13" s="120">
        <v>45000</v>
      </c>
      <c r="BT13" s="121">
        <f>IFERROR(BS13/BO13,"-")</f>
        <v>45000</v>
      </c>
      <c r="BU13" s="122"/>
      <c r="BV13" s="122"/>
      <c r="BW13" s="122">
        <v>1</v>
      </c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45000</v>
      </c>
      <c r="CR13" s="138">
        <v>45000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81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82</v>
      </c>
      <c r="I14" s="87" t="s">
        <v>63</v>
      </c>
      <c r="J14" s="87"/>
      <c r="K14" s="176"/>
      <c r="L14" s="79">
        <v>3</v>
      </c>
      <c r="M14" s="79">
        <v>0</v>
      </c>
      <c r="N14" s="79">
        <v>15</v>
      </c>
      <c r="O14" s="88">
        <v>1</v>
      </c>
      <c r="P14" s="89">
        <v>0</v>
      </c>
      <c r="Q14" s="90">
        <f>O14+P14</f>
        <v>1</v>
      </c>
      <c r="R14" s="80">
        <f>IFERROR(Q14/N14,"-")</f>
        <v>0.066666666666667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1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83</v>
      </c>
      <c r="C15" s="184" t="s">
        <v>58</v>
      </c>
      <c r="D15" s="184"/>
      <c r="E15" s="184" t="s">
        <v>59</v>
      </c>
      <c r="F15" s="184" t="s">
        <v>65</v>
      </c>
      <c r="G15" s="184" t="s">
        <v>61</v>
      </c>
      <c r="H15" s="87" t="s">
        <v>84</v>
      </c>
      <c r="I15" s="87" t="s">
        <v>63</v>
      </c>
      <c r="J15" s="87"/>
      <c r="K15" s="176"/>
      <c r="L15" s="79">
        <v>4</v>
      </c>
      <c r="M15" s="79">
        <v>0</v>
      </c>
      <c r="N15" s="79">
        <v>12</v>
      </c>
      <c r="O15" s="88">
        <v>3</v>
      </c>
      <c r="P15" s="89">
        <v>0</v>
      </c>
      <c r="Q15" s="90">
        <f>O15+P15</f>
        <v>3</v>
      </c>
      <c r="R15" s="80">
        <f>IFERROR(Q15/N15,"-")</f>
        <v>0.25</v>
      </c>
      <c r="S15" s="79">
        <v>0</v>
      </c>
      <c r="T15" s="79">
        <v>3</v>
      </c>
      <c r="U15" s="80">
        <f>IFERROR(T15/(Q15),"-")</f>
        <v>1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0.33333333333333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0.66666666666667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85</v>
      </c>
      <c r="C16" s="184" t="s">
        <v>58</v>
      </c>
      <c r="D16" s="184"/>
      <c r="E16" s="184" t="s">
        <v>59</v>
      </c>
      <c r="F16" s="184" t="s">
        <v>68</v>
      </c>
      <c r="G16" s="184" t="s">
        <v>61</v>
      </c>
      <c r="H16" s="87" t="s">
        <v>86</v>
      </c>
      <c r="I16" s="87" t="s">
        <v>63</v>
      </c>
      <c r="J16" s="87"/>
      <c r="K16" s="176"/>
      <c r="L16" s="79">
        <v>4</v>
      </c>
      <c r="M16" s="79">
        <v>0</v>
      </c>
      <c r="N16" s="79">
        <v>20</v>
      </c>
      <c r="O16" s="88">
        <v>1</v>
      </c>
      <c r="P16" s="89">
        <v>0</v>
      </c>
      <c r="Q16" s="90">
        <f>O16+P16</f>
        <v>1</v>
      </c>
      <c r="R16" s="80">
        <f>IFERROR(Q16/N16,"-")</f>
        <v>0.05</v>
      </c>
      <c r="S16" s="79">
        <v>0</v>
      </c>
      <c r="T16" s="79">
        <v>1</v>
      </c>
      <c r="U16" s="80">
        <f>IFERROR(T16/(Q16),"-")</f>
        <v>1</v>
      </c>
      <c r="V16" s="81"/>
      <c r="W16" s="82">
        <v>1</v>
      </c>
      <c r="X16" s="80">
        <f>IF(Q16=0,"-",W16/Q16)</f>
        <v>1</v>
      </c>
      <c r="Y16" s="181">
        <v>8000</v>
      </c>
      <c r="Z16" s="182">
        <f>IFERROR(Y16/Q16,"-")</f>
        <v>8000</v>
      </c>
      <c r="AA16" s="182">
        <f>IFERROR(Y16/W16,"-")</f>
        <v>8000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1</v>
      </c>
      <c r="BQ16" s="118">
        <v>1</v>
      </c>
      <c r="BR16" s="119">
        <f>IFERROR(BQ16/BO16,"-")</f>
        <v>1</v>
      </c>
      <c r="BS16" s="120">
        <v>8000</v>
      </c>
      <c r="BT16" s="121">
        <f>IFERROR(BS16/BO16,"-")</f>
        <v>8000</v>
      </c>
      <c r="BU16" s="122"/>
      <c r="BV16" s="122">
        <v>1</v>
      </c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8000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87</v>
      </c>
      <c r="C17" s="184" t="s">
        <v>58</v>
      </c>
      <c r="D17" s="184"/>
      <c r="E17" s="184" t="s">
        <v>59</v>
      </c>
      <c r="F17" s="184" t="s">
        <v>71</v>
      </c>
      <c r="G17" s="184" t="s">
        <v>61</v>
      </c>
      <c r="H17" s="87" t="s">
        <v>88</v>
      </c>
      <c r="I17" s="87" t="s">
        <v>63</v>
      </c>
      <c r="J17" s="87"/>
      <c r="K17" s="176"/>
      <c r="L17" s="79">
        <v>0</v>
      </c>
      <c r="M17" s="79">
        <v>0</v>
      </c>
      <c r="N17" s="79">
        <v>8</v>
      </c>
      <c r="O17" s="88">
        <v>0</v>
      </c>
      <c r="P17" s="89">
        <v>0</v>
      </c>
      <c r="Q17" s="90">
        <f>O17+P17</f>
        <v>0</v>
      </c>
      <c r="R17" s="80">
        <f>IFERROR(Q17/N17,"-")</f>
        <v>0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/>
      <c r="AC17" s="83"/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89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90</v>
      </c>
      <c r="I18" s="87" t="s">
        <v>63</v>
      </c>
      <c r="J18" s="87"/>
      <c r="K18" s="176"/>
      <c r="L18" s="79">
        <v>1</v>
      </c>
      <c r="M18" s="79">
        <v>0</v>
      </c>
      <c r="N18" s="79">
        <v>7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91</v>
      </c>
      <c r="C19" s="184" t="s">
        <v>58</v>
      </c>
      <c r="D19" s="184"/>
      <c r="E19" s="184" t="s">
        <v>92</v>
      </c>
      <c r="F19" s="184" t="s">
        <v>92</v>
      </c>
      <c r="G19" s="184" t="s">
        <v>93</v>
      </c>
      <c r="H19" s="87" t="s">
        <v>94</v>
      </c>
      <c r="I19" s="87"/>
      <c r="J19" s="87"/>
      <c r="K19" s="176"/>
      <c r="L19" s="79">
        <v>156</v>
      </c>
      <c r="M19" s="79">
        <v>53</v>
      </c>
      <c r="N19" s="79">
        <v>8</v>
      </c>
      <c r="O19" s="88">
        <v>13</v>
      </c>
      <c r="P19" s="89">
        <v>0</v>
      </c>
      <c r="Q19" s="90">
        <f>O19+P19</f>
        <v>13</v>
      </c>
      <c r="R19" s="80">
        <f>IFERROR(Q19/N19,"-")</f>
        <v>1.625</v>
      </c>
      <c r="S19" s="79">
        <v>3</v>
      </c>
      <c r="T19" s="79">
        <v>5</v>
      </c>
      <c r="U19" s="80">
        <f>IFERROR(T19/(Q19),"-")</f>
        <v>0.38461538461538</v>
      </c>
      <c r="V19" s="81"/>
      <c r="W19" s="82">
        <v>5</v>
      </c>
      <c r="X19" s="80">
        <f>IF(Q19=0,"-",W19/Q19)</f>
        <v>0.38461538461538</v>
      </c>
      <c r="Y19" s="181">
        <v>250000</v>
      </c>
      <c r="Z19" s="182">
        <f>IFERROR(Y19/Q19,"-")</f>
        <v>19230.769230769</v>
      </c>
      <c r="AA19" s="182">
        <f>IFERROR(Y19/W19,"-")</f>
        <v>50000</v>
      </c>
      <c r="AB19" s="176"/>
      <c r="AC19" s="83"/>
      <c r="AD19" s="77"/>
      <c r="AE19" s="91">
        <v>1</v>
      </c>
      <c r="AF19" s="92">
        <f>IF(Q19=0,"",IF(AE19=0,"",(AE19/Q19)))</f>
        <v>0.076923076923077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0.15384615384615</v>
      </c>
      <c r="BH19" s="109">
        <v>2</v>
      </c>
      <c r="BI19" s="111">
        <f>IFERROR(BH19/BF19,"-")</f>
        <v>1</v>
      </c>
      <c r="BJ19" s="112">
        <v>6000</v>
      </c>
      <c r="BK19" s="113">
        <f>IFERROR(BJ19/BF19,"-")</f>
        <v>3000</v>
      </c>
      <c r="BL19" s="114">
        <v>2</v>
      </c>
      <c r="BM19" s="114"/>
      <c r="BN19" s="114"/>
      <c r="BO19" s="116">
        <v>7</v>
      </c>
      <c r="BP19" s="117">
        <f>IF(Q19=0,"",IF(BO19=0,"",(BO19/Q19)))</f>
        <v>0.53846153846154</v>
      </c>
      <c r="BQ19" s="118">
        <v>1</v>
      </c>
      <c r="BR19" s="119">
        <f>IFERROR(BQ19/BO19,"-")</f>
        <v>0.14285714285714</v>
      </c>
      <c r="BS19" s="120">
        <v>100000</v>
      </c>
      <c r="BT19" s="121">
        <f>IFERROR(BS19/BO19,"-")</f>
        <v>14285.714285714</v>
      </c>
      <c r="BU19" s="122"/>
      <c r="BV19" s="122"/>
      <c r="BW19" s="122">
        <v>1</v>
      </c>
      <c r="BX19" s="123">
        <v>3</v>
      </c>
      <c r="BY19" s="124">
        <f>IF(Q19=0,"",IF(BX19=0,"",(BX19/Q19)))</f>
        <v>0.23076923076923</v>
      </c>
      <c r="BZ19" s="125">
        <v>2</v>
      </c>
      <c r="CA19" s="126">
        <f>IFERROR(BZ19/BX19,"-")</f>
        <v>0.66666666666667</v>
      </c>
      <c r="CB19" s="127">
        <v>144000</v>
      </c>
      <c r="CC19" s="128">
        <f>IFERROR(CB19/BX19,"-")</f>
        <v>48000</v>
      </c>
      <c r="CD19" s="129">
        <v>1</v>
      </c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5</v>
      </c>
      <c r="CQ19" s="138">
        <v>250000</v>
      </c>
      <c r="CR19" s="138">
        <v>139000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0.66785714285714</v>
      </c>
      <c r="B20" s="184" t="s">
        <v>95</v>
      </c>
      <c r="C20" s="184" t="s">
        <v>58</v>
      </c>
      <c r="D20" s="184"/>
      <c r="E20" s="184" t="s">
        <v>96</v>
      </c>
      <c r="F20" s="184" t="s">
        <v>97</v>
      </c>
      <c r="G20" s="184" t="s">
        <v>61</v>
      </c>
      <c r="H20" s="87" t="s">
        <v>98</v>
      </c>
      <c r="I20" s="87" t="s">
        <v>99</v>
      </c>
      <c r="J20" s="87"/>
      <c r="K20" s="176">
        <v>280000</v>
      </c>
      <c r="L20" s="79">
        <v>4</v>
      </c>
      <c r="M20" s="79">
        <v>0</v>
      </c>
      <c r="N20" s="79">
        <v>22</v>
      </c>
      <c r="O20" s="88">
        <v>3</v>
      </c>
      <c r="P20" s="89">
        <v>0</v>
      </c>
      <c r="Q20" s="90">
        <f>O20+P20</f>
        <v>3</v>
      </c>
      <c r="R20" s="80">
        <f>IFERROR(Q20/N20,"-")</f>
        <v>0.13636363636364</v>
      </c>
      <c r="S20" s="79">
        <v>0</v>
      </c>
      <c r="T20" s="79">
        <v>2</v>
      </c>
      <c r="U20" s="80">
        <f>IFERROR(T20/(Q20),"-")</f>
        <v>0.66666666666667</v>
      </c>
      <c r="V20" s="81">
        <f>IFERROR(K20/SUM(Q20:Q24),"-")</f>
        <v>15555.555555556</v>
      </c>
      <c r="W20" s="82">
        <v>1</v>
      </c>
      <c r="X20" s="80">
        <f>IF(Q20=0,"-",W20/Q20)</f>
        <v>0.33333333333333</v>
      </c>
      <c r="Y20" s="181">
        <v>18000</v>
      </c>
      <c r="Z20" s="182">
        <f>IFERROR(Y20/Q20,"-")</f>
        <v>6000</v>
      </c>
      <c r="AA20" s="182">
        <f>IFERROR(Y20/W20,"-")</f>
        <v>18000</v>
      </c>
      <c r="AB20" s="176">
        <f>SUM(Y20:Y24)-SUM(K20:K24)</f>
        <v>-93000</v>
      </c>
      <c r="AC20" s="83">
        <f>SUM(Y20:Y24)/SUM(K20:K24)</f>
        <v>0.66785714285714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0.33333333333333</v>
      </c>
      <c r="AY20" s="103">
        <v>1</v>
      </c>
      <c r="AZ20" s="105">
        <f>IFERROR(AY20/AW20,"-")</f>
        <v>1</v>
      </c>
      <c r="BA20" s="106">
        <v>18000</v>
      </c>
      <c r="BB20" s="107">
        <f>IFERROR(BA20/AW20,"-")</f>
        <v>18000</v>
      </c>
      <c r="BC20" s="108"/>
      <c r="BD20" s="108"/>
      <c r="BE20" s="108">
        <v>1</v>
      </c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0.33333333333333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18000</v>
      </c>
      <c r="CR20" s="138">
        <v>18000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100</v>
      </c>
      <c r="C21" s="184" t="s">
        <v>58</v>
      </c>
      <c r="D21" s="184"/>
      <c r="E21" s="184" t="s">
        <v>101</v>
      </c>
      <c r="F21" s="184" t="s">
        <v>102</v>
      </c>
      <c r="G21" s="184" t="s">
        <v>61</v>
      </c>
      <c r="H21" s="87" t="s">
        <v>98</v>
      </c>
      <c r="I21" s="87" t="s">
        <v>99</v>
      </c>
      <c r="J21" s="87"/>
      <c r="K21" s="176"/>
      <c r="L21" s="79">
        <v>5</v>
      </c>
      <c r="M21" s="79">
        <v>0</v>
      </c>
      <c r="N21" s="79">
        <v>30</v>
      </c>
      <c r="O21" s="88">
        <v>3</v>
      </c>
      <c r="P21" s="89">
        <v>0</v>
      </c>
      <c r="Q21" s="90">
        <f>O21+P21</f>
        <v>3</v>
      </c>
      <c r="R21" s="80">
        <f>IFERROR(Q21/N21,"-")</f>
        <v>0.1</v>
      </c>
      <c r="S21" s="79">
        <v>1</v>
      </c>
      <c r="T21" s="79">
        <v>1</v>
      </c>
      <c r="U21" s="80">
        <f>IFERROR(T21/(Q21),"-")</f>
        <v>0.33333333333333</v>
      </c>
      <c r="V21" s="81"/>
      <c r="W21" s="82">
        <v>2</v>
      </c>
      <c r="X21" s="80">
        <f>IF(Q21=0,"-",W21/Q21)</f>
        <v>0.66666666666667</v>
      </c>
      <c r="Y21" s="181">
        <v>10000</v>
      </c>
      <c r="Z21" s="182">
        <f>IFERROR(Y21/Q21,"-")</f>
        <v>3333.3333333333</v>
      </c>
      <c r="AA21" s="182">
        <f>IFERROR(Y21/W21,"-")</f>
        <v>5000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0.33333333333333</v>
      </c>
      <c r="BH21" s="109">
        <v>1</v>
      </c>
      <c r="BI21" s="111">
        <f>IFERROR(BH21/BF21,"-")</f>
        <v>1</v>
      </c>
      <c r="BJ21" s="112">
        <v>5000</v>
      </c>
      <c r="BK21" s="113">
        <f>IFERROR(BJ21/BF21,"-")</f>
        <v>5000</v>
      </c>
      <c r="BL21" s="114">
        <v>1</v>
      </c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2</v>
      </c>
      <c r="BY21" s="124">
        <f>IF(Q21=0,"",IF(BX21=0,"",(BX21/Q21)))</f>
        <v>0.66666666666667</v>
      </c>
      <c r="BZ21" s="125">
        <v>1</v>
      </c>
      <c r="CA21" s="126">
        <f>IFERROR(BZ21/BX21,"-")</f>
        <v>0.5</v>
      </c>
      <c r="CB21" s="127">
        <v>5000</v>
      </c>
      <c r="CC21" s="128">
        <f>IFERROR(CB21/BX21,"-")</f>
        <v>2500</v>
      </c>
      <c r="CD21" s="129"/>
      <c r="CE21" s="129">
        <v>1</v>
      </c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10000</v>
      </c>
      <c r="CR21" s="138">
        <v>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103</v>
      </c>
      <c r="C22" s="184" t="s">
        <v>58</v>
      </c>
      <c r="D22" s="184"/>
      <c r="E22" s="184" t="s">
        <v>59</v>
      </c>
      <c r="F22" s="184" t="s">
        <v>104</v>
      </c>
      <c r="G22" s="184" t="s">
        <v>61</v>
      </c>
      <c r="H22" s="87" t="s">
        <v>98</v>
      </c>
      <c r="I22" s="87" t="s">
        <v>99</v>
      </c>
      <c r="J22" s="87"/>
      <c r="K22" s="176"/>
      <c r="L22" s="79">
        <v>5</v>
      </c>
      <c r="M22" s="79">
        <v>0</v>
      </c>
      <c r="N22" s="79">
        <v>20</v>
      </c>
      <c r="O22" s="88">
        <v>2</v>
      </c>
      <c r="P22" s="89">
        <v>0</v>
      </c>
      <c r="Q22" s="90">
        <f>O22+P22</f>
        <v>2</v>
      </c>
      <c r="R22" s="80">
        <f>IFERROR(Q22/N22,"-")</f>
        <v>0.1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0.5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105</v>
      </c>
      <c r="C23" s="184" t="s">
        <v>58</v>
      </c>
      <c r="D23" s="184"/>
      <c r="E23" s="184" t="s">
        <v>106</v>
      </c>
      <c r="F23" s="184" t="s">
        <v>107</v>
      </c>
      <c r="G23" s="184" t="s">
        <v>61</v>
      </c>
      <c r="H23" s="87" t="s">
        <v>98</v>
      </c>
      <c r="I23" s="87" t="s">
        <v>99</v>
      </c>
      <c r="J23" s="87"/>
      <c r="K23" s="176"/>
      <c r="L23" s="79">
        <v>3</v>
      </c>
      <c r="M23" s="79">
        <v>0</v>
      </c>
      <c r="N23" s="79">
        <v>10</v>
      </c>
      <c r="O23" s="88">
        <v>1</v>
      </c>
      <c r="P23" s="89">
        <v>0</v>
      </c>
      <c r="Q23" s="90">
        <f>O23+P23</f>
        <v>1</v>
      </c>
      <c r="R23" s="80">
        <f>IFERROR(Q23/N23,"-")</f>
        <v>0.1</v>
      </c>
      <c r="S23" s="79">
        <v>0</v>
      </c>
      <c r="T23" s="79">
        <v>1</v>
      </c>
      <c r="U23" s="80">
        <f>IFERROR(T23/(Q23),"-")</f>
        <v>1</v>
      </c>
      <c r="V23" s="81"/>
      <c r="W23" s="82">
        <v>1</v>
      </c>
      <c r="X23" s="80">
        <f>IF(Q23=0,"-",W23/Q23)</f>
        <v>1</v>
      </c>
      <c r="Y23" s="181">
        <v>11000</v>
      </c>
      <c r="Z23" s="182">
        <f>IFERROR(Y23/Q23,"-")</f>
        <v>11000</v>
      </c>
      <c r="AA23" s="182">
        <f>IFERROR(Y23/W23,"-")</f>
        <v>11000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>
        <v>1</v>
      </c>
      <c r="BY23" s="124">
        <f>IF(Q23=0,"",IF(BX23=0,"",(BX23/Q23)))</f>
        <v>1</v>
      </c>
      <c r="BZ23" s="125">
        <v>1</v>
      </c>
      <c r="CA23" s="126">
        <f>IFERROR(BZ23/BX23,"-")</f>
        <v>1</v>
      </c>
      <c r="CB23" s="127">
        <v>11000</v>
      </c>
      <c r="CC23" s="128">
        <f>IFERROR(CB23/BX23,"-")</f>
        <v>11000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11000</v>
      </c>
      <c r="CR23" s="138">
        <v>11000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108</v>
      </c>
      <c r="C24" s="184" t="s">
        <v>58</v>
      </c>
      <c r="D24" s="184"/>
      <c r="E24" s="184" t="s">
        <v>92</v>
      </c>
      <c r="F24" s="184" t="s">
        <v>92</v>
      </c>
      <c r="G24" s="184" t="s">
        <v>93</v>
      </c>
      <c r="H24" s="87" t="s">
        <v>109</v>
      </c>
      <c r="I24" s="87"/>
      <c r="J24" s="87"/>
      <c r="K24" s="176"/>
      <c r="L24" s="79">
        <v>90</v>
      </c>
      <c r="M24" s="79">
        <v>45</v>
      </c>
      <c r="N24" s="79">
        <v>18</v>
      </c>
      <c r="O24" s="88">
        <v>9</v>
      </c>
      <c r="P24" s="89">
        <v>0</v>
      </c>
      <c r="Q24" s="90">
        <f>O24+P24</f>
        <v>9</v>
      </c>
      <c r="R24" s="80">
        <f>IFERROR(Q24/N24,"-")</f>
        <v>0.5</v>
      </c>
      <c r="S24" s="79">
        <v>2</v>
      </c>
      <c r="T24" s="79">
        <v>5</v>
      </c>
      <c r="U24" s="80">
        <f>IFERROR(T24/(Q24),"-")</f>
        <v>0.55555555555556</v>
      </c>
      <c r="V24" s="81"/>
      <c r="W24" s="82">
        <v>3</v>
      </c>
      <c r="X24" s="80">
        <f>IF(Q24=0,"-",W24/Q24)</f>
        <v>0.33333333333333</v>
      </c>
      <c r="Y24" s="181">
        <v>148000</v>
      </c>
      <c r="Z24" s="182">
        <f>IFERROR(Y24/Q24,"-")</f>
        <v>16444.444444444</v>
      </c>
      <c r="AA24" s="182">
        <f>IFERROR(Y24/W24,"-")</f>
        <v>49333.333333333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0.22222222222222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0.11111111111111</v>
      </c>
      <c r="BQ24" s="118">
        <v>1</v>
      </c>
      <c r="BR24" s="119">
        <f>IFERROR(BQ24/BO24,"-")</f>
        <v>1</v>
      </c>
      <c r="BS24" s="120">
        <v>26000</v>
      </c>
      <c r="BT24" s="121">
        <f>IFERROR(BS24/BO24,"-")</f>
        <v>26000</v>
      </c>
      <c r="BU24" s="122"/>
      <c r="BV24" s="122"/>
      <c r="BW24" s="122">
        <v>1</v>
      </c>
      <c r="BX24" s="123">
        <v>6</v>
      </c>
      <c r="BY24" s="124">
        <f>IF(Q24=0,"",IF(BX24=0,"",(BX24/Q24)))</f>
        <v>0.66666666666667</v>
      </c>
      <c r="BZ24" s="125">
        <v>2</v>
      </c>
      <c r="CA24" s="126">
        <f>IFERROR(BZ24/BX24,"-")</f>
        <v>0.33333333333333</v>
      </c>
      <c r="CB24" s="127">
        <v>122000</v>
      </c>
      <c r="CC24" s="128">
        <f>IFERROR(CB24/BX24,"-")</f>
        <v>20333.333333333</v>
      </c>
      <c r="CD24" s="129"/>
      <c r="CE24" s="129"/>
      <c r="CF24" s="129">
        <v>2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3</v>
      </c>
      <c r="CQ24" s="138">
        <v>148000</v>
      </c>
      <c r="CR24" s="138">
        <v>103000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1.924</v>
      </c>
      <c r="B25" s="184" t="s">
        <v>110</v>
      </c>
      <c r="C25" s="184" t="s">
        <v>58</v>
      </c>
      <c r="D25" s="184"/>
      <c r="E25" s="184" t="s">
        <v>111</v>
      </c>
      <c r="F25" s="184" t="s">
        <v>112</v>
      </c>
      <c r="G25" s="184" t="s">
        <v>61</v>
      </c>
      <c r="H25" s="87" t="s">
        <v>113</v>
      </c>
      <c r="I25" s="87" t="s">
        <v>114</v>
      </c>
      <c r="J25" s="87" t="s">
        <v>115</v>
      </c>
      <c r="K25" s="176">
        <v>500000</v>
      </c>
      <c r="L25" s="79">
        <v>8</v>
      </c>
      <c r="M25" s="79">
        <v>0</v>
      </c>
      <c r="N25" s="79">
        <v>66</v>
      </c>
      <c r="O25" s="88">
        <v>5</v>
      </c>
      <c r="P25" s="89">
        <v>0</v>
      </c>
      <c r="Q25" s="90">
        <f>O25+P25</f>
        <v>5</v>
      </c>
      <c r="R25" s="80">
        <f>IFERROR(Q25/N25,"-")</f>
        <v>0.075757575757576</v>
      </c>
      <c r="S25" s="79">
        <v>1</v>
      </c>
      <c r="T25" s="79">
        <v>4</v>
      </c>
      <c r="U25" s="80">
        <f>IFERROR(T25/(Q25),"-")</f>
        <v>0.8</v>
      </c>
      <c r="V25" s="81">
        <f>IFERROR(K25/SUM(Q25:Q32),"-")</f>
        <v>8928.5714285714</v>
      </c>
      <c r="W25" s="82">
        <v>1</v>
      </c>
      <c r="X25" s="80">
        <f>IF(Q25=0,"-",W25/Q25)</f>
        <v>0.2</v>
      </c>
      <c r="Y25" s="181">
        <v>33000</v>
      </c>
      <c r="Z25" s="182">
        <f>IFERROR(Y25/Q25,"-")</f>
        <v>6600</v>
      </c>
      <c r="AA25" s="182">
        <f>IFERROR(Y25/W25,"-")</f>
        <v>33000</v>
      </c>
      <c r="AB25" s="176">
        <f>SUM(Y25:Y32)-SUM(K25:K32)</f>
        <v>462000</v>
      </c>
      <c r="AC25" s="83">
        <f>SUM(Y25:Y32)/SUM(K25:K32)</f>
        <v>1.924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0.2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0.2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3</v>
      </c>
      <c r="BY25" s="124">
        <f>IF(Q25=0,"",IF(BX25=0,"",(BX25/Q25)))</f>
        <v>0.6</v>
      </c>
      <c r="BZ25" s="125">
        <v>1</v>
      </c>
      <c r="CA25" s="126">
        <f>IFERROR(BZ25/BX25,"-")</f>
        <v>0.33333333333333</v>
      </c>
      <c r="CB25" s="127">
        <v>33000</v>
      </c>
      <c r="CC25" s="128">
        <f>IFERROR(CB25/BX25,"-")</f>
        <v>11000</v>
      </c>
      <c r="CD25" s="129"/>
      <c r="CE25" s="129"/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33000</v>
      </c>
      <c r="CR25" s="138">
        <v>33000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116</v>
      </c>
      <c r="C26" s="184" t="s">
        <v>58</v>
      </c>
      <c r="D26" s="184"/>
      <c r="E26" s="184" t="s">
        <v>111</v>
      </c>
      <c r="F26" s="184" t="s">
        <v>117</v>
      </c>
      <c r="G26" s="184" t="s">
        <v>61</v>
      </c>
      <c r="H26" s="87"/>
      <c r="I26" s="87" t="s">
        <v>114</v>
      </c>
      <c r="J26" s="87" t="s">
        <v>118</v>
      </c>
      <c r="K26" s="176"/>
      <c r="L26" s="79">
        <v>8</v>
      </c>
      <c r="M26" s="79">
        <v>0</v>
      </c>
      <c r="N26" s="79">
        <v>29</v>
      </c>
      <c r="O26" s="88">
        <v>4</v>
      </c>
      <c r="P26" s="89">
        <v>0</v>
      </c>
      <c r="Q26" s="90">
        <f>O26+P26</f>
        <v>4</v>
      </c>
      <c r="R26" s="80">
        <f>IFERROR(Q26/N26,"-")</f>
        <v>0.13793103448276</v>
      </c>
      <c r="S26" s="79">
        <v>0</v>
      </c>
      <c r="T26" s="79">
        <v>4</v>
      </c>
      <c r="U26" s="80">
        <f>IFERROR(T26/(Q26),"-")</f>
        <v>1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0.25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1</v>
      </c>
      <c r="BY26" s="124">
        <f>IF(Q26=0,"",IF(BX26=0,"",(BX26/Q26)))</f>
        <v>0.25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119</v>
      </c>
      <c r="C27" s="184" t="s">
        <v>58</v>
      </c>
      <c r="D27" s="184"/>
      <c r="E27" s="184" t="s">
        <v>111</v>
      </c>
      <c r="F27" s="184" t="s">
        <v>120</v>
      </c>
      <c r="G27" s="184" t="s">
        <v>61</v>
      </c>
      <c r="H27" s="87"/>
      <c r="I27" s="87" t="s">
        <v>114</v>
      </c>
      <c r="J27" s="87" t="s">
        <v>121</v>
      </c>
      <c r="K27" s="176"/>
      <c r="L27" s="79">
        <v>12</v>
      </c>
      <c r="M27" s="79">
        <v>0</v>
      </c>
      <c r="N27" s="79">
        <v>42</v>
      </c>
      <c r="O27" s="88">
        <v>3</v>
      </c>
      <c r="P27" s="89">
        <v>0</v>
      </c>
      <c r="Q27" s="90">
        <f>O27+P27</f>
        <v>3</v>
      </c>
      <c r="R27" s="80">
        <f>IFERROR(Q27/N27,"-")</f>
        <v>0.071428571428571</v>
      </c>
      <c r="S27" s="79">
        <v>0</v>
      </c>
      <c r="T27" s="79">
        <v>2</v>
      </c>
      <c r="U27" s="80">
        <f>IFERROR(T27/(Q27),"-")</f>
        <v>0.66666666666667</v>
      </c>
      <c r="V27" s="81"/>
      <c r="W27" s="82">
        <v>1</v>
      </c>
      <c r="X27" s="80">
        <f>IF(Q27=0,"-",W27/Q27)</f>
        <v>0.33333333333333</v>
      </c>
      <c r="Y27" s="181">
        <v>140000</v>
      </c>
      <c r="Z27" s="182">
        <f>IFERROR(Y27/Q27,"-")</f>
        <v>46666.666666667</v>
      </c>
      <c r="AA27" s="182">
        <f>IFERROR(Y27/W27,"-")</f>
        <v>140000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0.33333333333333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0.33333333333333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0.33333333333333</v>
      </c>
      <c r="BZ27" s="125">
        <v>1</v>
      </c>
      <c r="CA27" s="126">
        <f>IFERROR(BZ27/BX27,"-")</f>
        <v>1</v>
      </c>
      <c r="CB27" s="127">
        <v>140000</v>
      </c>
      <c r="CC27" s="128">
        <f>IFERROR(CB27/BX27,"-")</f>
        <v>140000</v>
      </c>
      <c r="CD27" s="129"/>
      <c r="CE27" s="129"/>
      <c r="CF27" s="129">
        <v>1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140000</v>
      </c>
      <c r="CR27" s="138">
        <v>140000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/>
      <c r="B28" s="184" t="s">
        <v>122</v>
      </c>
      <c r="C28" s="184" t="s">
        <v>58</v>
      </c>
      <c r="D28" s="184"/>
      <c r="E28" s="184" t="s">
        <v>92</v>
      </c>
      <c r="F28" s="184" t="s">
        <v>92</v>
      </c>
      <c r="G28" s="184" t="s">
        <v>93</v>
      </c>
      <c r="H28" s="87"/>
      <c r="I28" s="87"/>
      <c r="J28" s="87"/>
      <c r="K28" s="176"/>
      <c r="L28" s="79">
        <v>180</v>
      </c>
      <c r="M28" s="79">
        <v>86</v>
      </c>
      <c r="N28" s="79">
        <v>22</v>
      </c>
      <c r="O28" s="88">
        <v>17</v>
      </c>
      <c r="P28" s="89">
        <v>0</v>
      </c>
      <c r="Q28" s="90">
        <f>O28+P28</f>
        <v>17</v>
      </c>
      <c r="R28" s="80">
        <f>IFERROR(Q28/N28,"-")</f>
        <v>0.77272727272727</v>
      </c>
      <c r="S28" s="79">
        <v>1</v>
      </c>
      <c r="T28" s="79">
        <v>7</v>
      </c>
      <c r="U28" s="80">
        <f>IFERROR(T28/(Q28),"-")</f>
        <v>0.41176470588235</v>
      </c>
      <c r="V28" s="81"/>
      <c r="W28" s="82">
        <v>4</v>
      </c>
      <c r="X28" s="80">
        <f>IF(Q28=0,"-",W28/Q28)</f>
        <v>0.23529411764706</v>
      </c>
      <c r="Y28" s="181">
        <v>416000</v>
      </c>
      <c r="Z28" s="182">
        <f>IFERROR(Y28/Q28,"-")</f>
        <v>24470.588235294</v>
      </c>
      <c r="AA28" s="182">
        <f>IFERROR(Y28/W28,"-")</f>
        <v>104000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0.058823529411765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2</v>
      </c>
      <c r="BG28" s="110">
        <f>IF(Q28=0,"",IF(BF28=0,"",(BF28/Q28)))</f>
        <v>0.11764705882353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8</v>
      </c>
      <c r="BP28" s="117">
        <f>IF(Q28=0,"",IF(BO28=0,"",(BO28/Q28)))</f>
        <v>0.47058823529412</v>
      </c>
      <c r="BQ28" s="118">
        <v>1</v>
      </c>
      <c r="BR28" s="119">
        <f>IFERROR(BQ28/BO28,"-")</f>
        <v>0.125</v>
      </c>
      <c r="BS28" s="120">
        <v>395000</v>
      </c>
      <c r="BT28" s="121">
        <f>IFERROR(BS28/BO28,"-")</f>
        <v>49375</v>
      </c>
      <c r="BU28" s="122"/>
      <c r="BV28" s="122"/>
      <c r="BW28" s="122">
        <v>1</v>
      </c>
      <c r="BX28" s="123">
        <v>5</v>
      </c>
      <c r="BY28" s="124">
        <f>IF(Q28=0,"",IF(BX28=0,"",(BX28/Q28)))</f>
        <v>0.29411764705882</v>
      </c>
      <c r="BZ28" s="125">
        <v>2</v>
      </c>
      <c r="CA28" s="126">
        <f>IFERROR(BZ28/BX28,"-")</f>
        <v>0.4</v>
      </c>
      <c r="CB28" s="127">
        <v>16000</v>
      </c>
      <c r="CC28" s="128">
        <f>IFERROR(CB28/BX28,"-")</f>
        <v>3200</v>
      </c>
      <c r="CD28" s="129">
        <v>1</v>
      </c>
      <c r="CE28" s="129">
        <v>1</v>
      </c>
      <c r="CF28" s="129"/>
      <c r="CG28" s="130">
        <v>1</v>
      </c>
      <c r="CH28" s="131">
        <f>IF(Q28=0,"",IF(CG28=0,"",(CG28/Q28)))</f>
        <v>0.058823529411765</v>
      </c>
      <c r="CI28" s="132">
        <v>1</v>
      </c>
      <c r="CJ28" s="133">
        <f>IFERROR(CI28/CG28,"-")</f>
        <v>1</v>
      </c>
      <c r="CK28" s="134">
        <v>5000</v>
      </c>
      <c r="CL28" s="135">
        <f>IFERROR(CK28/CG28,"-")</f>
        <v>5000</v>
      </c>
      <c r="CM28" s="136">
        <v>1</v>
      </c>
      <c r="CN28" s="136"/>
      <c r="CO28" s="136"/>
      <c r="CP28" s="137">
        <v>4</v>
      </c>
      <c r="CQ28" s="138">
        <v>416000</v>
      </c>
      <c r="CR28" s="138">
        <v>395000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/>
      <c r="B29" s="184" t="s">
        <v>123</v>
      </c>
      <c r="C29" s="184" t="s">
        <v>58</v>
      </c>
      <c r="D29" s="184"/>
      <c r="E29" s="184" t="s">
        <v>111</v>
      </c>
      <c r="F29" s="184" t="s">
        <v>112</v>
      </c>
      <c r="G29" s="184" t="s">
        <v>61</v>
      </c>
      <c r="H29" s="87" t="s">
        <v>124</v>
      </c>
      <c r="I29" s="87" t="s">
        <v>114</v>
      </c>
      <c r="J29" s="87" t="s">
        <v>115</v>
      </c>
      <c r="K29" s="176"/>
      <c r="L29" s="79">
        <v>3</v>
      </c>
      <c r="M29" s="79">
        <v>0</v>
      </c>
      <c r="N29" s="79">
        <v>27</v>
      </c>
      <c r="O29" s="88">
        <v>3</v>
      </c>
      <c r="P29" s="89">
        <v>0</v>
      </c>
      <c r="Q29" s="90">
        <f>O29+P29</f>
        <v>3</v>
      </c>
      <c r="R29" s="80">
        <f>IFERROR(Q29/N29,"-")</f>
        <v>0.11111111111111</v>
      </c>
      <c r="S29" s="79">
        <v>0</v>
      </c>
      <c r="T29" s="79">
        <v>1</v>
      </c>
      <c r="U29" s="80">
        <f>IFERROR(T29/(Q29),"-")</f>
        <v>0.33333333333333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0.66666666666667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</v>
      </c>
      <c r="BY29" s="124">
        <f>IF(Q29=0,"",IF(BX29=0,"",(BX29/Q29)))</f>
        <v>0.33333333333333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125</v>
      </c>
      <c r="C30" s="184" t="s">
        <v>58</v>
      </c>
      <c r="D30" s="184"/>
      <c r="E30" s="184" t="s">
        <v>111</v>
      </c>
      <c r="F30" s="184" t="s">
        <v>117</v>
      </c>
      <c r="G30" s="184" t="s">
        <v>61</v>
      </c>
      <c r="H30" s="87"/>
      <c r="I30" s="87" t="s">
        <v>114</v>
      </c>
      <c r="J30" s="87" t="s">
        <v>118</v>
      </c>
      <c r="K30" s="176"/>
      <c r="L30" s="79">
        <v>10</v>
      </c>
      <c r="M30" s="79">
        <v>0</v>
      </c>
      <c r="N30" s="79">
        <v>66</v>
      </c>
      <c r="O30" s="88">
        <v>4</v>
      </c>
      <c r="P30" s="89">
        <v>0</v>
      </c>
      <c r="Q30" s="90">
        <f>O30+P30</f>
        <v>4</v>
      </c>
      <c r="R30" s="80">
        <f>IFERROR(Q30/N30,"-")</f>
        <v>0.060606060606061</v>
      </c>
      <c r="S30" s="79">
        <v>0</v>
      </c>
      <c r="T30" s="79">
        <v>3</v>
      </c>
      <c r="U30" s="80">
        <f>IFERROR(T30/(Q30),"-")</f>
        <v>0.75</v>
      </c>
      <c r="V30" s="81"/>
      <c r="W30" s="82">
        <v>1</v>
      </c>
      <c r="X30" s="80">
        <f>IF(Q30=0,"-",W30/Q30)</f>
        <v>0.25</v>
      </c>
      <c r="Y30" s="181">
        <v>15000</v>
      </c>
      <c r="Z30" s="182">
        <f>IFERROR(Y30/Q30,"-")</f>
        <v>3750</v>
      </c>
      <c r="AA30" s="182">
        <f>IFERROR(Y30/W30,"-")</f>
        <v>15000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0.25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3</v>
      </c>
      <c r="BP30" s="117">
        <f>IF(Q30=0,"",IF(BO30=0,"",(BO30/Q30)))</f>
        <v>0.75</v>
      </c>
      <c r="BQ30" s="118">
        <v>1</v>
      </c>
      <c r="BR30" s="119">
        <f>IFERROR(BQ30/BO30,"-")</f>
        <v>0.33333333333333</v>
      </c>
      <c r="BS30" s="120">
        <v>15000</v>
      </c>
      <c r="BT30" s="121">
        <f>IFERROR(BS30/BO30,"-")</f>
        <v>5000</v>
      </c>
      <c r="BU30" s="122"/>
      <c r="BV30" s="122"/>
      <c r="BW30" s="122">
        <v>1</v>
      </c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15000</v>
      </c>
      <c r="CR30" s="138">
        <v>15000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111</v>
      </c>
      <c r="F31" s="184" t="s">
        <v>120</v>
      </c>
      <c r="G31" s="184" t="s">
        <v>61</v>
      </c>
      <c r="H31" s="87"/>
      <c r="I31" s="87" t="s">
        <v>114</v>
      </c>
      <c r="J31" s="87" t="s">
        <v>121</v>
      </c>
      <c r="K31" s="176"/>
      <c r="L31" s="79">
        <v>18</v>
      </c>
      <c r="M31" s="79">
        <v>0</v>
      </c>
      <c r="N31" s="79">
        <v>64</v>
      </c>
      <c r="O31" s="88">
        <v>4</v>
      </c>
      <c r="P31" s="89">
        <v>0</v>
      </c>
      <c r="Q31" s="90">
        <f>O31+P31</f>
        <v>4</v>
      </c>
      <c r="R31" s="80">
        <f>IFERROR(Q31/N31,"-")</f>
        <v>0.0625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0.25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3</v>
      </c>
      <c r="BP31" s="117">
        <f>IF(Q31=0,"",IF(BO31=0,"",(BO31/Q31)))</f>
        <v>0.75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92</v>
      </c>
      <c r="F32" s="184" t="s">
        <v>92</v>
      </c>
      <c r="G32" s="184" t="s">
        <v>93</v>
      </c>
      <c r="H32" s="87"/>
      <c r="I32" s="87"/>
      <c r="J32" s="87"/>
      <c r="K32" s="176"/>
      <c r="L32" s="79">
        <v>128</v>
      </c>
      <c r="M32" s="79">
        <v>62</v>
      </c>
      <c r="N32" s="79">
        <v>15</v>
      </c>
      <c r="O32" s="88">
        <v>16</v>
      </c>
      <c r="P32" s="89">
        <v>0</v>
      </c>
      <c r="Q32" s="90">
        <f>O32+P32</f>
        <v>16</v>
      </c>
      <c r="R32" s="80">
        <f>IFERROR(Q32/N32,"-")</f>
        <v>1.0666666666667</v>
      </c>
      <c r="S32" s="79">
        <v>4</v>
      </c>
      <c r="T32" s="79">
        <v>3</v>
      </c>
      <c r="U32" s="80">
        <f>IFERROR(T32/(Q32),"-")</f>
        <v>0.1875</v>
      </c>
      <c r="V32" s="81"/>
      <c r="W32" s="82">
        <v>7</v>
      </c>
      <c r="X32" s="80">
        <f>IF(Q32=0,"-",W32/Q32)</f>
        <v>0.4375</v>
      </c>
      <c r="Y32" s="181">
        <v>358000</v>
      </c>
      <c r="Z32" s="182">
        <f>IFERROR(Y32/Q32,"-")</f>
        <v>22375</v>
      </c>
      <c r="AA32" s="182">
        <f>IFERROR(Y32/W32,"-")</f>
        <v>51142.857142857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0.0625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9</v>
      </c>
      <c r="BP32" s="117">
        <f>IF(Q32=0,"",IF(BO32=0,"",(BO32/Q32)))</f>
        <v>0.5625</v>
      </c>
      <c r="BQ32" s="118">
        <v>4</v>
      </c>
      <c r="BR32" s="119">
        <f>IFERROR(BQ32/BO32,"-")</f>
        <v>0.44444444444444</v>
      </c>
      <c r="BS32" s="120">
        <v>258000</v>
      </c>
      <c r="BT32" s="121">
        <f>IFERROR(BS32/BO32,"-")</f>
        <v>28666.666666667</v>
      </c>
      <c r="BU32" s="122">
        <v>1</v>
      </c>
      <c r="BV32" s="122"/>
      <c r="BW32" s="122">
        <v>3</v>
      </c>
      <c r="BX32" s="123">
        <v>5</v>
      </c>
      <c r="BY32" s="124">
        <f>IF(Q32=0,"",IF(BX32=0,"",(BX32/Q32)))</f>
        <v>0.3125</v>
      </c>
      <c r="BZ32" s="125">
        <v>2</v>
      </c>
      <c r="CA32" s="126">
        <f>IFERROR(BZ32/BX32,"-")</f>
        <v>0.4</v>
      </c>
      <c r="CB32" s="127">
        <v>93000</v>
      </c>
      <c r="CC32" s="128">
        <f>IFERROR(CB32/BX32,"-")</f>
        <v>18600</v>
      </c>
      <c r="CD32" s="129">
        <v>1</v>
      </c>
      <c r="CE32" s="129"/>
      <c r="CF32" s="129">
        <v>1</v>
      </c>
      <c r="CG32" s="130">
        <v>1</v>
      </c>
      <c r="CH32" s="131">
        <f>IF(Q32=0,"",IF(CG32=0,"",(CG32/Q32)))</f>
        <v>0.0625</v>
      </c>
      <c r="CI32" s="132">
        <v>1</v>
      </c>
      <c r="CJ32" s="133">
        <f>IFERROR(CI32/CG32,"-")</f>
        <v>1</v>
      </c>
      <c r="CK32" s="134">
        <v>7000</v>
      </c>
      <c r="CL32" s="135">
        <f>IFERROR(CK32/CG32,"-")</f>
        <v>7000</v>
      </c>
      <c r="CM32" s="136"/>
      <c r="CN32" s="136"/>
      <c r="CO32" s="136">
        <v>1</v>
      </c>
      <c r="CP32" s="137">
        <v>7</v>
      </c>
      <c r="CQ32" s="138">
        <v>358000</v>
      </c>
      <c r="CR32" s="138">
        <v>112000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4.33</v>
      </c>
      <c r="B33" s="184" t="s">
        <v>128</v>
      </c>
      <c r="C33" s="184" t="s">
        <v>58</v>
      </c>
      <c r="D33" s="184"/>
      <c r="E33" s="184" t="s">
        <v>111</v>
      </c>
      <c r="F33" s="184" t="s">
        <v>129</v>
      </c>
      <c r="G33" s="184" t="s">
        <v>61</v>
      </c>
      <c r="H33" s="87" t="s">
        <v>130</v>
      </c>
      <c r="I33" s="87" t="s">
        <v>131</v>
      </c>
      <c r="J33" s="87" t="s">
        <v>132</v>
      </c>
      <c r="K33" s="176">
        <v>400000</v>
      </c>
      <c r="L33" s="79">
        <v>12</v>
      </c>
      <c r="M33" s="79">
        <v>0</v>
      </c>
      <c r="N33" s="79">
        <v>69</v>
      </c>
      <c r="O33" s="88">
        <v>5</v>
      </c>
      <c r="P33" s="89">
        <v>0</v>
      </c>
      <c r="Q33" s="90">
        <f>O33+P33</f>
        <v>5</v>
      </c>
      <c r="R33" s="80">
        <f>IFERROR(Q33/N33,"-")</f>
        <v>0.072463768115942</v>
      </c>
      <c r="S33" s="79">
        <v>0</v>
      </c>
      <c r="T33" s="79">
        <v>3</v>
      </c>
      <c r="U33" s="80">
        <f>IFERROR(T33/(Q33),"-")</f>
        <v>0.6</v>
      </c>
      <c r="V33" s="81">
        <f>IFERROR(K33/SUM(Q33:Q37),"-")</f>
        <v>7142.8571428571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SUM(Y33:Y37)-SUM(K33:K37)</f>
        <v>1332000</v>
      </c>
      <c r="AC33" s="83">
        <f>SUM(Y33:Y37)/SUM(K33:K37)</f>
        <v>4.33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1</v>
      </c>
      <c r="AX33" s="104">
        <f>IF(Q33=0,"",IF(AW33=0,"",(AW33/Q33)))</f>
        <v>0.2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4</v>
      </c>
      <c r="BG33" s="110">
        <f>IF(Q33=0,"",IF(BF33=0,"",(BF33/Q33)))</f>
        <v>0.8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133</v>
      </c>
      <c r="C34" s="184" t="s">
        <v>58</v>
      </c>
      <c r="D34" s="184"/>
      <c r="E34" s="184" t="s">
        <v>111</v>
      </c>
      <c r="F34" s="184" t="s">
        <v>112</v>
      </c>
      <c r="G34" s="184" t="s">
        <v>61</v>
      </c>
      <c r="H34" s="87"/>
      <c r="I34" s="87" t="s">
        <v>131</v>
      </c>
      <c r="J34" s="87"/>
      <c r="K34" s="176"/>
      <c r="L34" s="79">
        <v>18</v>
      </c>
      <c r="M34" s="79">
        <v>0</v>
      </c>
      <c r="N34" s="79">
        <v>102</v>
      </c>
      <c r="O34" s="88">
        <v>4</v>
      </c>
      <c r="P34" s="89">
        <v>0</v>
      </c>
      <c r="Q34" s="90">
        <f>O34+P34</f>
        <v>4</v>
      </c>
      <c r="R34" s="80">
        <f>IFERROR(Q34/N34,"-")</f>
        <v>0.03921568627451</v>
      </c>
      <c r="S34" s="79">
        <v>0</v>
      </c>
      <c r="T34" s="79">
        <v>2</v>
      </c>
      <c r="U34" s="80">
        <f>IFERROR(T34/(Q34),"-")</f>
        <v>0.5</v>
      </c>
      <c r="V34" s="81"/>
      <c r="W34" s="82">
        <v>1</v>
      </c>
      <c r="X34" s="80">
        <f>IF(Q34=0,"-",W34/Q34)</f>
        <v>0.25</v>
      </c>
      <c r="Y34" s="181">
        <v>1000</v>
      </c>
      <c r="Z34" s="182">
        <f>IFERROR(Y34/Q34,"-")</f>
        <v>250</v>
      </c>
      <c r="AA34" s="182">
        <f>IFERROR(Y34/W34,"-")</f>
        <v>1000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4</v>
      </c>
      <c r="BG34" s="110">
        <f>IF(Q34=0,"",IF(BF34=0,"",(BF34/Q34)))</f>
        <v>1</v>
      </c>
      <c r="BH34" s="109">
        <v>1</v>
      </c>
      <c r="BI34" s="111">
        <f>IFERROR(BH34/BF34,"-")</f>
        <v>0.25</v>
      </c>
      <c r="BJ34" s="112">
        <v>1000</v>
      </c>
      <c r="BK34" s="113">
        <f>IFERROR(BJ34/BF34,"-")</f>
        <v>250</v>
      </c>
      <c r="BL34" s="114">
        <v>1</v>
      </c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1000</v>
      </c>
      <c r="CR34" s="138">
        <v>1000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134</v>
      </c>
      <c r="C35" s="184" t="s">
        <v>58</v>
      </c>
      <c r="D35" s="184"/>
      <c r="E35" s="184" t="s">
        <v>111</v>
      </c>
      <c r="F35" s="184" t="s">
        <v>117</v>
      </c>
      <c r="G35" s="184" t="s">
        <v>61</v>
      </c>
      <c r="H35" s="87"/>
      <c r="I35" s="87" t="s">
        <v>131</v>
      </c>
      <c r="J35" s="87"/>
      <c r="K35" s="176"/>
      <c r="L35" s="79">
        <v>20</v>
      </c>
      <c r="M35" s="79">
        <v>0</v>
      </c>
      <c r="N35" s="79">
        <v>89</v>
      </c>
      <c r="O35" s="88">
        <v>4</v>
      </c>
      <c r="P35" s="89">
        <v>0</v>
      </c>
      <c r="Q35" s="90">
        <f>O35+P35</f>
        <v>4</v>
      </c>
      <c r="R35" s="80">
        <f>IFERROR(Q35/N35,"-")</f>
        <v>0.044943820224719</v>
      </c>
      <c r="S35" s="79">
        <v>0</v>
      </c>
      <c r="T35" s="79">
        <v>2</v>
      </c>
      <c r="U35" s="80">
        <f>IFERROR(T35/(Q35),"-")</f>
        <v>0.5</v>
      </c>
      <c r="V35" s="81"/>
      <c r="W35" s="82">
        <v>1</v>
      </c>
      <c r="X35" s="80">
        <f>IF(Q35=0,"-",W35/Q35)</f>
        <v>0.25</v>
      </c>
      <c r="Y35" s="181">
        <v>3000</v>
      </c>
      <c r="Z35" s="182">
        <f>IFERROR(Y35/Q35,"-")</f>
        <v>750</v>
      </c>
      <c r="AA35" s="182">
        <f>IFERROR(Y35/W35,"-")</f>
        <v>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2</v>
      </c>
      <c r="BP35" s="117">
        <f>IF(Q35=0,"",IF(BO35=0,"",(BO35/Q35)))</f>
        <v>0.5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2</v>
      </c>
      <c r="BY35" s="124">
        <f>IF(Q35=0,"",IF(BX35=0,"",(BX35/Q35)))</f>
        <v>0.5</v>
      </c>
      <c r="BZ35" s="125">
        <v>1</v>
      </c>
      <c r="CA35" s="126">
        <f>IFERROR(BZ35/BX35,"-")</f>
        <v>0.5</v>
      </c>
      <c r="CB35" s="127">
        <v>3000</v>
      </c>
      <c r="CC35" s="128">
        <f>IFERROR(CB35/BX35,"-")</f>
        <v>1500</v>
      </c>
      <c r="CD35" s="129">
        <v>1</v>
      </c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135</v>
      </c>
      <c r="C36" s="184" t="s">
        <v>58</v>
      </c>
      <c r="D36" s="184"/>
      <c r="E36" s="184" t="s">
        <v>111</v>
      </c>
      <c r="F36" s="184" t="s">
        <v>120</v>
      </c>
      <c r="G36" s="184" t="s">
        <v>61</v>
      </c>
      <c r="H36" s="87"/>
      <c r="I36" s="87" t="s">
        <v>131</v>
      </c>
      <c r="J36" s="87"/>
      <c r="K36" s="176"/>
      <c r="L36" s="79">
        <v>15</v>
      </c>
      <c r="M36" s="79">
        <v>0</v>
      </c>
      <c r="N36" s="79">
        <v>68</v>
      </c>
      <c r="O36" s="88">
        <v>7</v>
      </c>
      <c r="P36" s="89">
        <v>0</v>
      </c>
      <c r="Q36" s="90">
        <f>O36+P36</f>
        <v>7</v>
      </c>
      <c r="R36" s="80">
        <f>IFERROR(Q36/N36,"-")</f>
        <v>0.10294117647059</v>
      </c>
      <c r="S36" s="79">
        <v>1</v>
      </c>
      <c r="T36" s="79">
        <v>3</v>
      </c>
      <c r="U36" s="80">
        <f>IFERROR(T36/(Q36),"-")</f>
        <v>0.42857142857143</v>
      </c>
      <c r="V36" s="81"/>
      <c r="W36" s="82">
        <v>1</v>
      </c>
      <c r="X36" s="80">
        <f>IF(Q36=0,"-",W36/Q36)</f>
        <v>0.14285714285714</v>
      </c>
      <c r="Y36" s="181">
        <v>1000</v>
      </c>
      <c r="Z36" s="182">
        <f>IFERROR(Y36/Q36,"-")</f>
        <v>142.85714285714</v>
      </c>
      <c r="AA36" s="182">
        <f>IFERROR(Y36/W36,"-")</f>
        <v>1000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>
        <v>1</v>
      </c>
      <c r="AO36" s="98">
        <f>IF(Q36=0,"",IF(AN36=0,"",(AN36/Q36)))</f>
        <v>0.14285714285714</v>
      </c>
      <c r="AP36" s="97"/>
      <c r="AQ36" s="99">
        <f>IFERROR(AP36/AN36,"-")</f>
        <v>0</v>
      </c>
      <c r="AR36" s="100"/>
      <c r="AS36" s="101">
        <f>IFERROR(AR36/AN36,"-")</f>
        <v>0</v>
      </c>
      <c r="AT36" s="102"/>
      <c r="AU36" s="102"/>
      <c r="AV36" s="102"/>
      <c r="AW36" s="103">
        <v>2</v>
      </c>
      <c r="AX36" s="104">
        <f>IF(Q36=0,"",IF(AW36=0,"",(AW36/Q36)))</f>
        <v>0.28571428571429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1</v>
      </c>
      <c r="BG36" s="110">
        <f>IF(Q36=0,"",IF(BF36=0,"",(BF36/Q36)))</f>
        <v>0.14285714285714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2</v>
      </c>
      <c r="BP36" s="117">
        <f>IF(Q36=0,"",IF(BO36=0,"",(BO36/Q36)))</f>
        <v>0.28571428571429</v>
      </c>
      <c r="BQ36" s="118">
        <v>1</v>
      </c>
      <c r="BR36" s="119">
        <f>IFERROR(BQ36/BO36,"-")</f>
        <v>0.5</v>
      </c>
      <c r="BS36" s="120">
        <v>1000</v>
      </c>
      <c r="BT36" s="121">
        <f>IFERROR(BS36/BO36,"-")</f>
        <v>500</v>
      </c>
      <c r="BU36" s="122">
        <v>1</v>
      </c>
      <c r="BV36" s="122"/>
      <c r="BW36" s="122"/>
      <c r="BX36" s="123">
        <v>1</v>
      </c>
      <c r="BY36" s="124">
        <f>IF(Q36=0,"",IF(BX36=0,"",(BX36/Q36)))</f>
        <v>0.14285714285714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1000</v>
      </c>
      <c r="CR36" s="138">
        <v>1000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136</v>
      </c>
      <c r="C37" s="184" t="s">
        <v>58</v>
      </c>
      <c r="D37" s="184"/>
      <c r="E37" s="184" t="s">
        <v>92</v>
      </c>
      <c r="F37" s="184" t="s">
        <v>92</v>
      </c>
      <c r="G37" s="184" t="s">
        <v>93</v>
      </c>
      <c r="H37" s="87"/>
      <c r="I37" s="87"/>
      <c r="J37" s="87"/>
      <c r="K37" s="176"/>
      <c r="L37" s="79">
        <v>226</v>
      </c>
      <c r="M37" s="79">
        <v>131</v>
      </c>
      <c r="N37" s="79">
        <v>51</v>
      </c>
      <c r="O37" s="88">
        <v>36</v>
      </c>
      <c r="P37" s="89">
        <v>0</v>
      </c>
      <c r="Q37" s="90">
        <f>O37+P37</f>
        <v>36</v>
      </c>
      <c r="R37" s="80">
        <f>IFERROR(Q37/N37,"-")</f>
        <v>0.70588235294118</v>
      </c>
      <c r="S37" s="79">
        <v>8</v>
      </c>
      <c r="T37" s="79">
        <v>13</v>
      </c>
      <c r="U37" s="80">
        <f>IFERROR(T37/(Q37),"-")</f>
        <v>0.36111111111111</v>
      </c>
      <c r="V37" s="81"/>
      <c r="W37" s="82">
        <v>16</v>
      </c>
      <c r="X37" s="80">
        <f>IF(Q37=0,"-",W37/Q37)</f>
        <v>0.44444444444444</v>
      </c>
      <c r="Y37" s="181">
        <v>1727000</v>
      </c>
      <c r="Z37" s="182">
        <f>IFERROR(Y37/Q37,"-")</f>
        <v>47972.222222222</v>
      </c>
      <c r="AA37" s="182">
        <f>IFERROR(Y37/W37,"-")</f>
        <v>107937.5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0.027777777777778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>
        <v>10</v>
      </c>
      <c r="BG37" s="110">
        <f>IF(Q37=0,"",IF(BF37=0,"",(BF37/Q37)))</f>
        <v>0.27777777777778</v>
      </c>
      <c r="BH37" s="109">
        <v>3</v>
      </c>
      <c r="BI37" s="111">
        <f>IFERROR(BH37/BF37,"-")</f>
        <v>0.3</v>
      </c>
      <c r="BJ37" s="112">
        <v>58000</v>
      </c>
      <c r="BK37" s="113">
        <f>IFERROR(BJ37/BF37,"-")</f>
        <v>5800</v>
      </c>
      <c r="BL37" s="114"/>
      <c r="BM37" s="114">
        <v>1</v>
      </c>
      <c r="BN37" s="114">
        <v>2</v>
      </c>
      <c r="BO37" s="116">
        <v>14</v>
      </c>
      <c r="BP37" s="117">
        <f>IF(Q37=0,"",IF(BO37=0,"",(BO37/Q37)))</f>
        <v>0.38888888888889</v>
      </c>
      <c r="BQ37" s="118">
        <v>7</v>
      </c>
      <c r="BR37" s="119">
        <f>IFERROR(BQ37/BO37,"-")</f>
        <v>0.5</v>
      </c>
      <c r="BS37" s="120">
        <v>181000</v>
      </c>
      <c r="BT37" s="121">
        <f>IFERROR(BS37/BO37,"-")</f>
        <v>12928.571428571</v>
      </c>
      <c r="BU37" s="122">
        <v>4</v>
      </c>
      <c r="BV37" s="122"/>
      <c r="BW37" s="122">
        <v>3</v>
      </c>
      <c r="BX37" s="123">
        <v>10</v>
      </c>
      <c r="BY37" s="124">
        <f>IF(Q37=0,"",IF(BX37=0,"",(BX37/Q37)))</f>
        <v>0.27777777777778</v>
      </c>
      <c r="BZ37" s="125">
        <v>5</v>
      </c>
      <c r="CA37" s="126">
        <f>IFERROR(BZ37/BX37,"-")</f>
        <v>0.5</v>
      </c>
      <c r="CB37" s="127">
        <v>1380000</v>
      </c>
      <c r="CC37" s="128">
        <f>IFERROR(CB37/BX37,"-")</f>
        <v>138000</v>
      </c>
      <c r="CD37" s="129">
        <v>1</v>
      </c>
      <c r="CE37" s="129"/>
      <c r="CF37" s="129">
        <v>4</v>
      </c>
      <c r="CG37" s="130">
        <v>1</v>
      </c>
      <c r="CH37" s="131">
        <f>IF(Q37=0,"",IF(CG37=0,"",(CG37/Q37)))</f>
        <v>0.027777777777778</v>
      </c>
      <c r="CI37" s="132">
        <v>1</v>
      </c>
      <c r="CJ37" s="133">
        <f>IFERROR(CI37/CG37,"-")</f>
        <v>1</v>
      </c>
      <c r="CK37" s="134">
        <v>108000</v>
      </c>
      <c r="CL37" s="135">
        <f>IFERROR(CK37/CG37,"-")</f>
        <v>108000</v>
      </c>
      <c r="CM37" s="136"/>
      <c r="CN37" s="136"/>
      <c r="CO37" s="136">
        <v>1</v>
      </c>
      <c r="CP37" s="137">
        <v>16</v>
      </c>
      <c r="CQ37" s="138">
        <v>1727000</v>
      </c>
      <c r="CR37" s="138">
        <v>990000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1.5</v>
      </c>
      <c r="B38" s="184" t="s">
        <v>137</v>
      </c>
      <c r="C38" s="184" t="s">
        <v>58</v>
      </c>
      <c r="D38" s="184"/>
      <c r="E38" s="184" t="s">
        <v>111</v>
      </c>
      <c r="F38" s="184" t="s">
        <v>129</v>
      </c>
      <c r="G38" s="184" t="s">
        <v>61</v>
      </c>
      <c r="H38" s="87" t="s">
        <v>138</v>
      </c>
      <c r="I38" s="87" t="s">
        <v>131</v>
      </c>
      <c r="J38" s="87" t="s">
        <v>132</v>
      </c>
      <c r="K38" s="176">
        <v>300000</v>
      </c>
      <c r="L38" s="79">
        <v>33</v>
      </c>
      <c r="M38" s="79">
        <v>0</v>
      </c>
      <c r="N38" s="79">
        <v>118</v>
      </c>
      <c r="O38" s="88">
        <v>11</v>
      </c>
      <c r="P38" s="89">
        <v>0</v>
      </c>
      <c r="Q38" s="90">
        <f>O38+P38</f>
        <v>11</v>
      </c>
      <c r="R38" s="80">
        <f>IFERROR(Q38/N38,"-")</f>
        <v>0.093220338983051</v>
      </c>
      <c r="S38" s="79">
        <v>1</v>
      </c>
      <c r="T38" s="79">
        <v>6</v>
      </c>
      <c r="U38" s="80">
        <f>IFERROR(T38/(Q38),"-")</f>
        <v>0.54545454545455</v>
      </c>
      <c r="V38" s="81">
        <f>IFERROR(K38/SUM(Q38:Q42),"-")</f>
        <v>6000</v>
      </c>
      <c r="W38" s="82">
        <v>2</v>
      </c>
      <c r="X38" s="80">
        <f>IF(Q38=0,"-",W38/Q38)</f>
        <v>0.18181818181818</v>
      </c>
      <c r="Y38" s="181">
        <v>87000</v>
      </c>
      <c r="Z38" s="182">
        <f>IFERROR(Y38/Q38,"-")</f>
        <v>7909.0909090909</v>
      </c>
      <c r="AA38" s="182">
        <f>IFERROR(Y38/W38,"-")</f>
        <v>43500</v>
      </c>
      <c r="AB38" s="176">
        <f>SUM(Y38:Y42)-SUM(K38:K42)</f>
        <v>150000</v>
      </c>
      <c r="AC38" s="83">
        <f>SUM(Y38:Y42)/SUM(K38:K42)</f>
        <v>1.5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>
        <v>1</v>
      </c>
      <c r="AO38" s="98">
        <f>IF(Q38=0,"",IF(AN38=0,"",(AN38/Q38)))</f>
        <v>0.090909090909091</v>
      </c>
      <c r="AP38" s="97"/>
      <c r="AQ38" s="99">
        <f>IFERROR(AP38/AN38,"-")</f>
        <v>0</v>
      </c>
      <c r="AR38" s="100"/>
      <c r="AS38" s="101">
        <f>IFERROR(AR38/AN38,"-")</f>
        <v>0</v>
      </c>
      <c r="AT38" s="102"/>
      <c r="AU38" s="102"/>
      <c r="AV38" s="102"/>
      <c r="AW38" s="103">
        <v>2</v>
      </c>
      <c r="AX38" s="104">
        <f>IF(Q38=0,"",IF(AW38=0,"",(AW38/Q38)))</f>
        <v>0.18181818181818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1</v>
      </c>
      <c r="BG38" s="110">
        <f>IF(Q38=0,"",IF(BF38=0,"",(BF38/Q38)))</f>
        <v>0.090909090909091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2</v>
      </c>
      <c r="BP38" s="117">
        <f>IF(Q38=0,"",IF(BO38=0,"",(BO38/Q38)))</f>
        <v>0.18181818181818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4</v>
      </c>
      <c r="BY38" s="124">
        <f>IF(Q38=0,"",IF(BX38=0,"",(BX38/Q38)))</f>
        <v>0.36363636363636</v>
      </c>
      <c r="BZ38" s="125">
        <v>1</v>
      </c>
      <c r="CA38" s="126">
        <f>IFERROR(BZ38/BX38,"-")</f>
        <v>0.25</v>
      </c>
      <c r="CB38" s="127">
        <v>73000</v>
      </c>
      <c r="CC38" s="128">
        <f>IFERROR(CB38/BX38,"-")</f>
        <v>18250</v>
      </c>
      <c r="CD38" s="129"/>
      <c r="CE38" s="129"/>
      <c r="CF38" s="129">
        <v>1</v>
      </c>
      <c r="CG38" s="130">
        <v>1</v>
      </c>
      <c r="CH38" s="131">
        <f>IF(Q38=0,"",IF(CG38=0,"",(CG38/Q38)))</f>
        <v>0.090909090909091</v>
      </c>
      <c r="CI38" s="132">
        <v>1</v>
      </c>
      <c r="CJ38" s="133">
        <f>IFERROR(CI38/CG38,"-")</f>
        <v>1</v>
      </c>
      <c r="CK38" s="134">
        <v>14000</v>
      </c>
      <c r="CL38" s="135">
        <f>IFERROR(CK38/CG38,"-")</f>
        <v>14000</v>
      </c>
      <c r="CM38" s="136"/>
      <c r="CN38" s="136"/>
      <c r="CO38" s="136">
        <v>1</v>
      </c>
      <c r="CP38" s="137">
        <v>2</v>
      </c>
      <c r="CQ38" s="138">
        <v>87000</v>
      </c>
      <c r="CR38" s="138">
        <v>73000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139</v>
      </c>
      <c r="C39" s="184" t="s">
        <v>58</v>
      </c>
      <c r="D39" s="184"/>
      <c r="E39" s="184" t="s">
        <v>111</v>
      </c>
      <c r="F39" s="184" t="s">
        <v>112</v>
      </c>
      <c r="G39" s="184" t="s">
        <v>61</v>
      </c>
      <c r="H39" s="87"/>
      <c r="I39" s="87" t="s">
        <v>131</v>
      </c>
      <c r="J39" s="87"/>
      <c r="K39" s="176"/>
      <c r="L39" s="79">
        <v>11</v>
      </c>
      <c r="M39" s="79">
        <v>0</v>
      </c>
      <c r="N39" s="79">
        <v>58</v>
      </c>
      <c r="O39" s="88">
        <v>4</v>
      </c>
      <c r="P39" s="89">
        <v>0</v>
      </c>
      <c r="Q39" s="90">
        <f>O39+P39</f>
        <v>4</v>
      </c>
      <c r="R39" s="80">
        <f>IFERROR(Q39/N39,"-")</f>
        <v>0.068965517241379</v>
      </c>
      <c r="S39" s="79">
        <v>0</v>
      </c>
      <c r="T39" s="79">
        <v>3</v>
      </c>
      <c r="U39" s="80">
        <f>IFERROR(T39/(Q39),"-")</f>
        <v>0.75</v>
      </c>
      <c r="V39" s="81"/>
      <c r="W39" s="82">
        <v>2</v>
      </c>
      <c r="X39" s="80">
        <f>IF(Q39=0,"-",W39/Q39)</f>
        <v>0.5</v>
      </c>
      <c r="Y39" s="181">
        <v>11000</v>
      </c>
      <c r="Z39" s="182">
        <f>IFERROR(Y39/Q39,"-")</f>
        <v>2750</v>
      </c>
      <c r="AA39" s="182">
        <f>IFERROR(Y39/W39,"-")</f>
        <v>5500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0.5</v>
      </c>
      <c r="BH39" s="109">
        <v>1</v>
      </c>
      <c r="BI39" s="111">
        <f>IFERROR(BH39/BF39,"-")</f>
        <v>0.5</v>
      </c>
      <c r="BJ39" s="112">
        <v>1000</v>
      </c>
      <c r="BK39" s="113">
        <f>IFERROR(BJ39/BF39,"-")</f>
        <v>500</v>
      </c>
      <c r="BL39" s="114">
        <v>1</v>
      </c>
      <c r="BM39" s="114"/>
      <c r="BN39" s="114"/>
      <c r="BO39" s="116">
        <v>2</v>
      </c>
      <c r="BP39" s="117">
        <f>IF(Q39=0,"",IF(BO39=0,"",(BO39/Q39)))</f>
        <v>0.5</v>
      </c>
      <c r="BQ39" s="118">
        <v>1</v>
      </c>
      <c r="BR39" s="119">
        <f>IFERROR(BQ39/BO39,"-")</f>
        <v>0.5</v>
      </c>
      <c r="BS39" s="120">
        <v>10000</v>
      </c>
      <c r="BT39" s="121">
        <f>IFERROR(BS39/BO39,"-")</f>
        <v>5000</v>
      </c>
      <c r="BU39" s="122"/>
      <c r="BV39" s="122">
        <v>1</v>
      </c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2</v>
      </c>
      <c r="CQ39" s="138">
        <v>11000</v>
      </c>
      <c r="CR39" s="138">
        <v>10000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140</v>
      </c>
      <c r="C40" s="184" t="s">
        <v>58</v>
      </c>
      <c r="D40" s="184"/>
      <c r="E40" s="184" t="s">
        <v>111</v>
      </c>
      <c r="F40" s="184" t="s">
        <v>117</v>
      </c>
      <c r="G40" s="184" t="s">
        <v>61</v>
      </c>
      <c r="H40" s="87"/>
      <c r="I40" s="87" t="s">
        <v>131</v>
      </c>
      <c r="J40" s="87"/>
      <c r="K40" s="176"/>
      <c r="L40" s="79">
        <v>16</v>
      </c>
      <c r="M40" s="79">
        <v>0</v>
      </c>
      <c r="N40" s="79">
        <v>62</v>
      </c>
      <c r="O40" s="88">
        <v>7</v>
      </c>
      <c r="P40" s="89">
        <v>0</v>
      </c>
      <c r="Q40" s="90">
        <f>O40+P40</f>
        <v>7</v>
      </c>
      <c r="R40" s="80">
        <f>IFERROR(Q40/N40,"-")</f>
        <v>0.11290322580645</v>
      </c>
      <c r="S40" s="79">
        <v>0</v>
      </c>
      <c r="T40" s="79">
        <v>4</v>
      </c>
      <c r="U40" s="80">
        <f>IFERROR(T40/(Q40),"-")</f>
        <v>0.57142857142857</v>
      </c>
      <c r="V40" s="81"/>
      <c r="W40" s="82">
        <v>1</v>
      </c>
      <c r="X40" s="80">
        <f>IF(Q40=0,"-",W40/Q40)</f>
        <v>0.14285714285714</v>
      </c>
      <c r="Y40" s="181">
        <v>49000</v>
      </c>
      <c r="Z40" s="182">
        <f>IFERROR(Y40/Q40,"-")</f>
        <v>7000</v>
      </c>
      <c r="AA40" s="182">
        <f>IFERROR(Y40/W40,"-")</f>
        <v>49000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0.14285714285714</v>
      </c>
      <c r="AY40" s="103">
        <v>1</v>
      </c>
      <c r="AZ40" s="105">
        <f>IFERROR(AY40/AW40,"-")</f>
        <v>1</v>
      </c>
      <c r="BA40" s="106">
        <v>49000</v>
      </c>
      <c r="BB40" s="107">
        <f>IFERROR(BA40/AW40,"-")</f>
        <v>49000</v>
      </c>
      <c r="BC40" s="108"/>
      <c r="BD40" s="108"/>
      <c r="BE40" s="108">
        <v>1</v>
      </c>
      <c r="BF40" s="109">
        <v>2</v>
      </c>
      <c r="BG40" s="110">
        <f>IF(Q40=0,"",IF(BF40=0,"",(BF40/Q40)))</f>
        <v>0.28571428571429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2</v>
      </c>
      <c r="BP40" s="117">
        <f>IF(Q40=0,"",IF(BO40=0,"",(BO40/Q40)))</f>
        <v>0.28571428571429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2</v>
      </c>
      <c r="BY40" s="124">
        <f>IF(Q40=0,"",IF(BX40=0,"",(BX40/Q40)))</f>
        <v>0.28571428571429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49000</v>
      </c>
      <c r="CR40" s="138">
        <v>49000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141</v>
      </c>
      <c r="C41" s="184" t="s">
        <v>58</v>
      </c>
      <c r="D41" s="184"/>
      <c r="E41" s="184" t="s">
        <v>111</v>
      </c>
      <c r="F41" s="184" t="s">
        <v>120</v>
      </c>
      <c r="G41" s="184" t="s">
        <v>61</v>
      </c>
      <c r="H41" s="87"/>
      <c r="I41" s="87" t="s">
        <v>131</v>
      </c>
      <c r="J41" s="87"/>
      <c r="K41" s="176"/>
      <c r="L41" s="79">
        <v>10</v>
      </c>
      <c r="M41" s="79">
        <v>0</v>
      </c>
      <c r="N41" s="79">
        <v>64</v>
      </c>
      <c r="O41" s="88">
        <v>5</v>
      </c>
      <c r="P41" s="89">
        <v>0</v>
      </c>
      <c r="Q41" s="90">
        <f>O41+P41</f>
        <v>5</v>
      </c>
      <c r="R41" s="80">
        <f>IFERROR(Q41/N41,"-")</f>
        <v>0.078125</v>
      </c>
      <c r="S41" s="79">
        <v>1</v>
      </c>
      <c r="T41" s="79">
        <v>2</v>
      </c>
      <c r="U41" s="80">
        <f>IFERROR(T41/(Q41),"-")</f>
        <v>0.4</v>
      </c>
      <c r="V41" s="81"/>
      <c r="W41" s="82">
        <v>2</v>
      </c>
      <c r="X41" s="80">
        <f>IF(Q41=0,"-",W41/Q41)</f>
        <v>0.4</v>
      </c>
      <c r="Y41" s="181">
        <v>97000</v>
      </c>
      <c r="Z41" s="182">
        <f>IFERROR(Y41/Q41,"-")</f>
        <v>19400</v>
      </c>
      <c r="AA41" s="182">
        <f>IFERROR(Y41/W41,"-")</f>
        <v>48500</v>
      </c>
      <c r="AB41" s="176"/>
      <c r="AC41" s="83"/>
      <c r="AD41" s="77"/>
      <c r="AE41" s="91">
        <v>1</v>
      </c>
      <c r="AF41" s="92">
        <f>IF(Q41=0,"",IF(AE41=0,"",(AE41/Q41)))</f>
        <v>0.2</v>
      </c>
      <c r="AG41" s="91"/>
      <c r="AH41" s="93">
        <f>IFERROR(AG41/AE41,"-")</f>
        <v>0</v>
      </c>
      <c r="AI41" s="94"/>
      <c r="AJ41" s="95">
        <f>IFERROR(AI41/AE41,"-")</f>
        <v>0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0.2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2</v>
      </c>
      <c r="BP41" s="117">
        <f>IF(Q41=0,"",IF(BO41=0,"",(BO41/Q41)))</f>
        <v>0.4</v>
      </c>
      <c r="BQ41" s="118">
        <v>1</v>
      </c>
      <c r="BR41" s="119">
        <f>IFERROR(BQ41/BO41,"-")</f>
        <v>0.5</v>
      </c>
      <c r="BS41" s="120">
        <v>92000</v>
      </c>
      <c r="BT41" s="121">
        <f>IFERROR(BS41/BO41,"-")</f>
        <v>46000</v>
      </c>
      <c r="BU41" s="122"/>
      <c r="BV41" s="122"/>
      <c r="BW41" s="122">
        <v>1</v>
      </c>
      <c r="BX41" s="123">
        <v>1</v>
      </c>
      <c r="BY41" s="124">
        <f>IF(Q41=0,"",IF(BX41=0,"",(BX41/Q41)))</f>
        <v>0.2</v>
      </c>
      <c r="BZ41" s="125">
        <v>1</v>
      </c>
      <c r="CA41" s="126">
        <f>IFERROR(BZ41/BX41,"-")</f>
        <v>1</v>
      </c>
      <c r="CB41" s="127">
        <v>5000</v>
      </c>
      <c r="CC41" s="128">
        <f>IFERROR(CB41/BX41,"-")</f>
        <v>5000</v>
      </c>
      <c r="CD41" s="129">
        <v>1</v>
      </c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2</v>
      </c>
      <c r="CQ41" s="138">
        <v>97000</v>
      </c>
      <c r="CR41" s="138">
        <v>92000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142</v>
      </c>
      <c r="C42" s="184" t="s">
        <v>58</v>
      </c>
      <c r="D42" s="184"/>
      <c r="E42" s="184" t="s">
        <v>92</v>
      </c>
      <c r="F42" s="184" t="s">
        <v>92</v>
      </c>
      <c r="G42" s="184" t="s">
        <v>93</v>
      </c>
      <c r="H42" s="87"/>
      <c r="I42" s="87"/>
      <c r="J42" s="87"/>
      <c r="K42" s="176"/>
      <c r="L42" s="79">
        <v>195</v>
      </c>
      <c r="M42" s="79">
        <v>113</v>
      </c>
      <c r="N42" s="79">
        <v>17</v>
      </c>
      <c r="O42" s="88">
        <v>23</v>
      </c>
      <c r="P42" s="89">
        <v>0</v>
      </c>
      <c r="Q42" s="90">
        <f>O42+P42</f>
        <v>23</v>
      </c>
      <c r="R42" s="80">
        <f>IFERROR(Q42/N42,"-")</f>
        <v>1.3529411764706</v>
      </c>
      <c r="S42" s="79">
        <v>5</v>
      </c>
      <c r="T42" s="79">
        <v>3</v>
      </c>
      <c r="U42" s="80">
        <f>IFERROR(T42/(Q42),"-")</f>
        <v>0.1304347826087</v>
      </c>
      <c r="V42" s="81"/>
      <c r="W42" s="82">
        <v>5</v>
      </c>
      <c r="X42" s="80">
        <f>IF(Q42=0,"-",W42/Q42)</f>
        <v>0.21739130434783</v>
      </c>
      <c r="Y42" s="181">
        <v>206000</v>
      </c>
      <c r="Z42" s="182">
        <f>IFERROR(Y42/Q42,"-")</f>
        <v>8956.5217391304</v>
      </c>
      <c r="AA42" s="182">
        <f>IFERROR(Y42/W42,"-")</f>
        <v>41200</v>
      </c>
      <c r="AB42" s="176"/>
      <c r="AC42" s="83"/>
      <c r="AD42" s="77"/>
      <c r="AE42" s="91">
        <v>2</v>
      </c>
      <c r="AF42" s="92">
        <f>IF(Q42=0,"",IF(AE42=0,"",(AE42/Q42)))</f>
        <v>0.08695652173913</v>
      </c>
      <c r="AG42" s="91"/>
      <c r="AH42" s="93">
        <f>IFERROR(AG42/AE42,"-")</f>
        <v>0</v>
      </c>
      <c r="AI42" s="94"/>
      <c r="AJ42" s="95">
        <f>IFERROR(AI42/AE42,"-")</f>
        <v>0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3</v>
      </c>
      <c r="BG42" s="110">
        <f>IF(Q42=0,"",IF(BF42=0,"",(BF42/Q42)))</f>
        <v>0.1304347826087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12</v>
      </c>
      <c r="BP42" s="117">
        <f>IF(Q42=0,"",IF(BO42=0,"",(BO42/Q42)))</f>
        <v>0.52173913043478</v>
      </c>
      <c r="BQ42" s="118">
        <v>3</v>
      </c>
      <c r="BR42" s="119">
        <f>IFERROR(BQ42/BO42,"-")</f>
        <v>0.25</v>
      </c>
      <c r="BS42" s="120">
        <v>50000</v>
      </c>
      <c r="BT42" s="121">
        <f>IFERROR(BS42/BO42,"-")</f>
        <v>4166.6666666667</v>
      </c>
      <c r="BU42" s="122">
        <v>1</v>
      </c>
      <c r="BV42" s="122"/>
      <c r="BW42" s="122">
        <v>2</v>
      </c>
      <c r="BX42" s="123">
        <v>5</v>
      </c>
      <c r="BY42" s="124">
        <f>IF(Q42=0,"",IF(BX42=0,"",(BX42/Q42)))</f>
        <v>0.21739130434783</v>
      </c>
      <c r="BZ42" s="125">
        <v>2</v>
      </c>
      <c r="CA42" s="126">
        <f>IFERROR(BZ42/BX42,"-")</f>
        <v>0.4</v>
      </c>
      <c r="CB42" s="127">
        <v>156000</v>
      </c>
      <c r="CC42" s="128">
        <f>IFERROR(CB42/BX42,"-")</f>
        <v>31200</v>
      </c>
      <c r="CD42" s="129"/>
      <c r="CE42" s="129"/>
      <c r="CF42" s="129">
        <v>2</v>
      </c>
      <c r="CG42" s="130">
        <v>1</v>
      </c>
      <c r="CH42" s="131">
        <f>IF(Q42=0,"",IF(CG42=0,"",(CG42/Q42)))</f>
        <v>0.043478260869565</v>
      </c>
      <c r="CI42" s="132"/>
      <c r="CJ42" s="133">
        <f>IFERROR(CI42/CG42,"-")</f>
        <v>0</v>
      </c>
      <c r="CK42" s="134"/>
      <c r="CL42" s="135">
        <f>IFERROR(CK42/CG42,"-")</f>
        <v>0</v>
      </c>
      <c r="CM42" s="136"/>
      <c r="CN42" s="136"/>
      <c r="CO42" s="136"/>
      <c r="CP42" s="137">
        <v>5</v>
      </c>
      <c r="CQ42" s="138">
        <v>206000</v>
      </c>
      <c r="CR42" s="138">
        <v>113000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0.158</v>
      </c>
      <c r="B43" s="184" t="s">
        <v>143</v>
      </c>
      <c r="C43" s="184" t="s">
        <v>58</v>
      </c>
      <c r="D43" s="184"/>
      <c r="E43" s="184" t="s">
        <v>111</v>
      </c>
      <c r="F43" s="184" t="s">
        <v>112</v>
      </c>
      <c r="G43" s="184" t="s">
        <v>61</v>
      </c>
      <c r="H43" s="87" t="s">
        <v>144</v>
      </c>
      <c r="I43" s="87" t="s">
        <v>145</v>
      </c>
      <c r="J43" s="87" t="s">
        <v>115</v>
      </c>
      <c r="K43" s="176">
        <v>500000</v>
      </c>
      <c r="L43" s="79">
        <v>7</v>
      </c>
      <c r="M43" s="79">
        <v>0</v>
      </c>
      <c r="N43" s="79">
        <v>24</v>
      </c>
      <c r="O43" s="88">
        <v>2</v>
      </c>
      <c r="P43" s="89">
        <v>0</v>
      </c>
      <c r="Q43" s="90">
        <f>O43+P43</f>
        <v>2</v>
      </c>
      <c r="R43" s="80">
        <f>IFERROR(Q43/N43,"-")</f>
        <v>0.083333333333333</v>
      </c>
      <c r="S43" s="79">
        <v>0</v>
      </c>
      <c r="T43" s="79">
        <v>0</v>
      </c>
      <c r="U43" s="80">
        <f>IFERROR(T43/(Q43),"-")</f>
        <v>0</v>
      </c>
      <c r="V43" s="81">
        <f>IFERROR(K43/SUM(Q43:Q46),"-")</f>
        <v>14705.882352941</v>
      </c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>
        <f>SUM(Y43:Y46)-SUM(K43:K46)</f>
        <v>-421000</v>
      </c>
      <c r="AC43" s="83">
        <f>SUM(Y43:Y46)/SUM(K43:K46)</f>
        <v>0.158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1</v>
      </c>
      <c r="BP43" s="117">
        <f>IF(Q43=0,"",IF(BO43=0,"",(BO43/Q43)))</f>
        <v>0.5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146</v>
      </c>
      <c r="C44" s="184" t="s">
        <v>58</v>
      </c>
      <c r="D44" s="184"/>
      <c r="E44" s="184" t="s">
        <v>111</v>
      </c>
      <c r="F44" s="184" t="s">
        <v>117</v>
      </c>
      <c r="G44" s="184" t="s">
        <v>61</v>
      </c>
      <c r="H44" s="87"/>
      <c r="I44" s="87" t="s">
        <v>145</v>
      </c>
      <c r="J44" s="87" t="s">
        <v>118</v>
      </c>
      <c r="K44" s="176"/>
      <c r="L44" s="79">
        <v>34</v>
      </c>
      <c r="M44" s="79">
        <v>0</v>
      </c>
      <c r="N44" s="79">
        <v>96</v>
      </c>
      <c r="O44" s="88">
        <v>11</v>
      </c>
      <c r="P44" s="89">
        <v>0</v>
      </c>
      <c r="Q44" s="90">
        <f>O44+P44</f>
        <v>11</v>
      </c>
      <c r="R44" s="80">
        <f>IFERROR(Q44/N44,"-")</f>
        <v>0.11458333333333</v>
      </c>
      <c r="S44" s="79">
        <v>0</v>
      </c>
      <c r="T44" s="79">
        <v>4</v>
      </c>
      <c r="U44" s="80">
        <f>IFERROR(T44/(Q44),"-")</f>
        <v>0.36363636363636</v>
      </c>
      <c r="V44" s="81"/>
      <c r="W44" s="82">
        <v>1</v>
      </c>
      <c r="X44" s="80">
        <f>IF(Q44=0,"-",W44/Q44)</f>
        <v>0.090909090909091</v>
      </c>
      <c r="Y44" s="181">
        <v>1000</v>
      </c>
      <c r="Z44" s="182">
        <f>IFERROR(Y44/Q44,"-")</f>
        <v>90.909090909091</v>
      </c>
      <c r="AA44" s="182">
        <f>IFERROR(Y44/W44,"-")</f>
        <v>1000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>
        <v>1</v>
      </c>
      <c r="AX44" s="104">
        <f>IF(Q44=0,"",IF(AW44=0,"",(AW44/Q44)))</f>
        <v>0.090909090909091</v>
      </c>
      <c r="AY44" s="103"/>
      <c r="AZ44" s="105">
        <f>IFERROR(AY44/AW44,"-")</f>
        <v>0</v>
      </c>
      <c r="BA44" s="106"/>
      <c r="BB44" s="107">
        <f>IFERROR(BA44/AW44,"-")</f>
        <v>0</v>
      </c>
      <c r="BC44" s="108"/>
      <c r="BD44" s="108"/>
      <c r="BE44" s="108"/>
      <c r="BF44" s="109">
        <v>2</v>
      </c>
      <c r="BG44" s="110">
        <f>IF(Q44=0,"",IF(BF44=0,"",(BF44/Q44)))</f>
        <v>0.18181818181818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7</v>
      </c>
      <c r="BP44" s="117">
        <f>IF(Q44=0,"",IF(BO44=0,"",(BO44/Q44)))</f>
        <v>0.63636363636364</v>
      </c>
      <c r="BQ44" s="118">
        <v>1</v>
      </c>
      <c r="BR44" s="119">
        <f>IFERROR(BQ44/BO44,"-")</f>
        <v>0.14285714285714</v>
      </c>
      <c r="BS44" s="120">
        <v>1000</v>
      </c>
      <c r="BT44" s="121">
        <f>IFERROR(BS44/BO44,"-")</f>
        <v>142.85714285714</v>
      </c>
      <c r="BU44" s="122">
        <v>1</v>
      </c>
      <c r="BV44" s="122"/>
      <c r="BW44" s="122"/>
      <c r="BX44" s="123">
        <v>1</v>
      </c>
      <c r="BY44" s="124">
        <f>IF(Q44=0,"",IF(BX44=0,"",(BX44/Q44)))</f>
        <v>0.090909090909091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1000</v>
      </c>
      <c r="CR44" s="138">
        <v>1000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147</v>
      </c>
      <c r="C45" s="184" t="s">
        <v>58</v>
      </c>
      <c r="D45" s="184"/>
      <c r="E45" s="184" t="s">
        <v>111</v>
      </c>
      <c r="F45" s="184" t="s">
        <v>120</v>
      </c>
      <c r="G45" s="184" t="s">
        <v>61</v>
      </c>
      <c r="H45" s="87"/>
      <c r="I45" s="87" t="s">
        <v>145</v>
      </c>
      <c r="J45" s="87" t="s">
        <v>121</v>
      </c>
      <c r="K45" s="176"/>
      <c r="L45" s="79">
        <v>12</v>
      </c>
      <c r="M45" s="79">
        <v>0</v>
      </c>
      <c r="N45" s="79">
        <v>63</v>
      </c>
      <c r="O45" s="88">
        <v>6</v>
      </c>
      <c r="P45" s="89">
        <v>0</v>
      </c>
      <c r="Q45" s="90">
        <f>O45+P45</f>
        <v>6</v>
      </c>
      <c r="R45" s="80">
        <f>IFERROR(Q45/N45,"-")</f>
        <v>0.095238095238095</v>
      </c>
      <c r="S45" s="79">
        <v>0</v>
      </c>
      <c r="T45" s="79">
        <v>3</v>
      </c>
      <c r="U45" s="80">
        <f>IFERROR(T45/(Q45),"-")</f>
        <v>0.5</v>
      </c>
      <c r="V45" s="81"/>
      <c r="W45" s="82">
        <v>1</v>
      </c>
      <c r="X45" s="80">
        <f>IF(Q45=0,"-",W45/Q45)</f>
        <v>0.16666666666667</v>
      </c>
      <c r="Y45" s="181">
        <v>10000</v>
      </c>
      <c r="Z45" s="182">
        <f>IFERROR(Y45/Q45,"-")</f>
        <v>1666.6666666667</v>
      </c>
      <c r="AA45" s="182">
        <f>IFERROR(Y45/W45,"-")</f>
        <v>10000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3</v>
      </c>
      <c r="BG45" s="110">
        <f>IF(Q45=0,"",IF(BF45=0,"",(BF45/Q45)))</f>
        <v>0.5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2</v>
      </c>
      <c r="BP45" s="117">
        <f>IF(Q45=0,"",IF(BO45=0,"",(BO45/Q45)))</f>
        <v>0.33333333333333</v>
      </c>
      <c r="BQ45" s="118">
        <v>1</v>
      </c>
      <c r="BR45" s="119">
        <f>IFERROR(BQ45/BO45,"-")</f>
        <v>0.5</v>
      </c>
      <c r="BS45" s="120">
        <v>10000</v>
      </c>
      <c r="BT45" s="121">
        <f>IFERROR(BS45/BO45,"-")</f>
        <v>5000</v>
      </c>
      <c r="BU45" s="122"/>
      <c r="BV45" s="122">
        <v>1</v>
      </c>
      <c r="BW45" s="122"/>
      <c r="BX45" s="123">
        <v>1</v>
      </c>
      <c r="BY45" s="124">
        <f>IF(Q45=0,"",IF(BX45=0,"",(BX45/Q45)))</f>
        <v>0.16666666666667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10000</v>
      </c>
      <c r="CR45" s="138">
        <v>10000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148</v>
      </c>
      <c r="C46" s="184" t="s">
        <v>58</v>
      </c>
      <c r="D46" s="184"/>
      <c r="E46" s="184" t="s">
        <v>92</v>
      </c>
      <c r="F46" s="184" t="s">
        <v>92</v>
      </c>
      <c r="G46" s="184" t="s">
        <v>93</v>
      </c>
      <c r="H46" s="87"/>
      <c r="I46" s="87"/>
      <c r="J46" s="87"/>
      <c r="K46" s="176"/>
      <c r="L46" s="79">
        <v>328</v>
      </c>
      <c r="M46" s="79">
        <v>87</v>
      </c>
      <c r="N46" s="79">
        <v>17</v>
      </c>
      <c r="O46" s="88">
        <v>15</v>
      </c>
      <c r="P46" s="89">
        <v>0</v>
      </c>
      <c r="Q46" s="90">
        <f>O46+P46</f>
        <v>15</v>
      </c>
      <c r="R46" s="80">
        <f>IFERROR(Q46/N46,"-")</f>
        <v>0.88235294117647</v>
      </c>
      <c r="S46" s="79">
        <v>1</v>
      </c>
      <c r="T46" s="79">
        <v>4</v>
      </c>
      <c r="U46" s="80">
        <f>IFERROR(T46/(Q46),"-")</f>
        <v>0.26666666666667</v>
      </c>
      <c r="V46" s="81"/>
      <c r="W46" s="82">
        <v>4</v>
      </c>
      <c r="X46" s="80">
        <f>IF(Q46=0,"-",W46/Q46)</f>
        <v>0.26666666666667</v>
      </c>
      <c r="Y46" s="181">
        <v>68000</v>
      </c>
      <c r="Z46" s="182">
        <f>IFERROR(Y46/Q46,"-")</f>
        <v>4533.3333333333</v>
      </c>
      <c r="AA46" s="182">
        <f>IFERROR(Y46/W46,"-")</f>
        <v>17000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0.066666666666667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8</v>
      </c>
      <c r="BP46" s="117">
        <f>IF(Q46=0,"",IF(BO46=0,"",(BO46/Q46)))</f>
        <v>0.53333333333333</v>
      </c>
      <c r="BQ46" s="118">
        <v>2</v>
      </c>
      <c r="BR46" s="119">
        <f>IFERROR(BQ46/BO46,"-")</f>
        <v>0.25</v>
      </c>
      <c r="BS46" s="120">
        <v>33000</v>
      </c>
      <c r="BT46" s="121">
        <f>IFERROR(BS46/BO46,"-")</f>
        <v>4125</v>
      </c>
      <c r="BU46" s="122"/>
      <c r="BV46" s="122">
        <v>1</v>
      </c>
      <c r="BW46" s="122">
        <v>1</v>
      </c>
      <c r="BX46" s="123">
        <v>5</v>
      </c>
      <c r="BY46" s="124">
        <f>IF(Q46=0,"",IF(BX46=0,"",(BX46/Q46)))</f>
        <v>0.33333333333333</v>
      </c>
      <c r="BZ46" s="125">
        <v>1</v>
      </c>
      <c r="CA46" s="126">
        <f>IFERROR(BZ46/BX46,"-")</f>
        <v>0.2</v>
      </c>
      <c r="CB46" s="127">
        <v>25000</v>
      </c>
      <c r="CC46" s="128">
        <f>IFERROR(CB46/BX46,"-")</f>
        <v>5000</v>
      </c>
      <c r="CD46" s="129"/>
      <c r="CE46" s="129"/>
      <c r="CF46" s="129">
        <v>1</v>
      </c>
      <c r="CG46" s="130">
        <v>1</v>
      </c>
      <c r="CH46" s="131">
        <f>IF(Q46=0,"",IF(CG46=0,"",(CG46/Q46)))</f>
        <v>0.066666666666667</v>
      </c>
      <c r="CI46" s="132">
        <v>1</v>
      </c>
      <c r="CJ46" s="133">
        <f>IFERROR(CI46/CG46,"-")</f>
        <v>1</v>
      </c>
      <c r="CK46" s="134">
        <v>10000</v>
      </c>
      <c r="CL46" s="135">
        <f>IFERROR(CK46/CG46,"-")</f>
        <v>10000</v>
      </c>
      <c r="CM46" s="136"/>
      <c r="CN46" s="136">
        <v>1</v>
      </c>
      <c r="CO46" s="136"/>
      <c r="CP46" s="137">
        <v>4</v>
      </c>
      <c r="CQ46" s="138">
        <v>68000</v>
      </c>
      <c r="CR46" s="138">
        <v>25000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0.78333333333333</v>
      </c>
      <c r="B47" s="184" t="s">
        <v>149</v>
      </c>
      <c r="C47" s="184" t="s">
        <v>58</v>
      </c>
      <c r="D47" s="184"/>
      <c r="E47" s="184" t="s">
        <v>150</v>
      </c>
      <c r="F47" s="184" t="s">
        <v>104</v>
      </c>
      <c r="G47" s="184" t="s">
        <v>61</v>
      </c>
      <c r="H47" s="87" t="s">
        <v>130</v>
      </c>
      <c r="I47" s="87" t="s">
        <v>151</v>
      </c>
      <c r="J47" s="87" t="s">
        <v>152</v>
      </c>
      <c r="K47" s="176">
        <v>120000</v>
      </c>
      <c r="L47" s="79">
        <v>5</v>
      </c>
      <c r="M47" s="79">
        <v>0</v>
      </c>
      <c r="N47" s="79">
        <v>37</v>
      </c>
      <c r="O47" s="88">
        <v>3</v>
      </c>
      <c r="P47" s="89">
        <v>0</v>
      </c>
      <c r="Q47" s="90">
        <f>O47+P47</f>
        <v>3</v>
      </c>
      <c r="R47" s="80">
        <f>IFERROR(Q47/N47,"-")</f>
        <v>0.081081081081081</v>
      </c>
      <c r="S47" s="79">
        <v>0</v>
      </c>
      <c r="T47" s="79">
        <v>2</v>
      </c>
      <c r="U47" s="80">
        <f>IFERROR(T47/(Q47),"-")</f>
        <v>0.66666666666667</v>
      </c>
      <c r="V47" s="81">
        <f>IFERROR(K47/SUM(Q47:Q48),"-")</f>
        <v>13333.333333333</v>
      </c>
      <c r="W47" s="82">
        <v>1</v>
      </c>
      <c r="X47" s="80">
        <f>IF(Q47=0,"-",W47/Q47)</f>
        <v>0.33333333333333</v>
      </c>
      <c r="Y47" s="181">
        <v>6000</v>
      </c>
      <c r="Z47" s="182">
        <f>IFERROR(Y47/Q47,"-")</f>
        <v>2000</v>
      </c>
      <c r="AA47" s="182">
        <f>IFERROR(Y47/W47,"-")</f>
        <v>6000</v>
      </c>
      <c r="AB47" s="176">
        <f>SUM(Y47:Y48)-SUM(K47:K48)</f>
        <v>-26000</v>
      </c>
      <c r="AC47" s="83">
        <f>SUM(Y47:Y48)/SUM(K47:K48)</f>
        <v>0.78333333333333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2</v>
      </c>
      <c r="BP47" s="117">
        <f>IF(Q47=0,"",IF(BO47=0,"",(BO47/Q47)))</f>
        <v>0.66666666666667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1</v>
      </c>
      <c r="BY47" s="124">
        <f>IF(Q47=0,"",IF(BX47=0,"",(BX47/Q47)))</f>
        <v>0.33333333333333</v>
      </c>
      <c r="BZ47" s="125">
        <v>1</v>
      </c>
      <c r="CA47" s="126">
        <f>IFERROR(BZ47/BX47,"-")</f>
        <v>1</v>
      </c>
      <c r="CB47" s="127">
        <v>6000</v>
      </c>
      <c r="CC47" s="128">
        <f>IFERROR(CB47/BX47,"-")</f>
        <v>6000</v>
      </c>
      <c r="CD47" s="129"/>
      <c r="CE47" s="129">
        <v>1</v>
      </c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1</v>
      </c>
      <c r="CQ47" s="138">
        <v>6000</v>
      </c>
      <c r="CR47" s="138">
        <v>6000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153</v>
      </c>
      <c r="C48" s="184" t="s">
        <v>58</v>
      </c>
      <c r="D48" s="184"/>
      <c r="E48" s="184" t="s">
        <v>150</v>
      </c>
      <c r="F48" s="184"/>
      <c r="G48" s="184" t="s">
        <v>93</v>
      </c>
      <c r="H48" s="87"/>
      <c r="I48" s="87"/>
      <c r="J48" s="87"/>
      <c r="K48" s="176"/>
      <c r="L48" s="79">
        <v>25</v>
      </c>
      <c r="M48" s="79">
        <v>22</v>
      </c>
      <c r="N48" s="79">
        <v>14</v>
      </c>
      <c r="O48" s="88">
        <v>6</v>
      </c>
      <c r="P48" s="89">
        <v>0</v>
      </c>
      <c r="Q48" s="90">
        <f>O48+P48</f>
        <v>6</v>
      </c>
      <c r="R48" s="80">
        <f>IFERROR(Q48/N48,"-")</f>
        <v>0.42857142857143</v>
      </c>
      <c r="S48" s="79">
        <v>0</v>
      </c>
      <c r="T48" s="79">
        <v>1</v>
      </c>
      <c r="U48" s="80">
        <f>IFERROR(T48/(Q48),"-")</f>
        <v>0.16666666666667</v>
      </c>
      <c r="V48" s="81"/>
      <c r="W48" s="82">
        <v>1</v>
      </c>
      <c r="X48" s="80">
        <f>IF(Q48=0,"-",W48/Q48)</f>
        <v>0.16666666666667</v>
      </c>
      <c r="Y48" s="181">
        <v>88000</v>
      </c>
      <c r="Z48" s="182">
        <f>IFERROR(Y48/Q48,"-")</f>
        <v>14666.666666667</v>
      </c>
      <c r="AA48" s="182">
        <f>IFERROR(Y48/W48,"-")</f>
        <v>88000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0.16666666666667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3</v>
      </c>
      <c r="BP48" s="117">
        <f>IF(Q48=0,"",IF(BO48=0,"",(BO48/Q48)))</f>
        <v>0.5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>
        <v>2</v>
      </c>
      <c r="BY48" s="124">
        <f>IF(Q48=0,"",IF(BX48=0,"",(BX48/Q48)))</f>
        <v>0.33333333333333</v>
      </c>
      <c r="BZ48" s="125">
        <v>1</v>
      </c>
      <c r="CA48" s="126">
        <f>IFERROR(BZ48/BX48,"-")</f>
        <v>0.5</v>
      </c>
      <c r="CB48" s="127">
        <v>88000</v>
      </c>
      <c r="CC48" s="128">
        <f>IFERROR(CB48/BX48,"-")</f>
        <v>44000</v>
      </c>
      <c r="CD48" s="129"/>
      <c r="CE48" s="129"/>
      <c r="CF48" s="129">
        <v>1</v>
      </c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88000</v>
      </c>
      <c r="CR48" s="138">
        <v>88000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</v>
      </c>
      <c r="B49" s="184" t="s">
        <v>154</v>
      </c>
      <c r="C49" s="184" t="s">
        <v>58</v>
      </c>
      <c r="D49" s="184"/>
      <c r="E49" s="184" t="s">
        <v>155</v>
      </c>
      <c r="F49" s="184" t="s">
        <v>107</v>
      </c>
      <c r="G49" s="184" t="s">
        <v>61</v>
      </c>
      <c r="H49" s="87" t="s">
        <v>130</v>
      </c>
      <c r="I49" s="87" t="s">
        <v>151</v>
      </c>
      <c r="J49" s="185" t="s">
        <v>156</v>
      </c>
      <c r="K49" s="176">
        <v>120000</v>
      </c>
      <c r="L49" s="79">
        <v>19</v>
      </c>
      <c r="M49" s="79">
        <v>0</v>
      </c>
      <c r="N49" s="79">
        <v>48</v>
      </c>
      <c r="O49" s="88">
        <v>7</v>
      </c>
      <c r="P49" s="89">
        <v>0</v>
      </c>
      <c r="Q49" s="90">
        <f>O49+P49</f>
        <v>7</v>
      </c>
      <c r="R49" s="80">
        <f>IFERROR(Q49/N49,"-")</f>
        <v>0.14583333333333</v>
      </c>
      <c r="S49" s="79">
        <v>1</v>
      </c>
      <c r="T49" s="79">
        <v>1</v>
      </c>
      <c r="U49" s="80">
        <f>IFERROR(T49/(Q49),"-")</f>
        <v>0.14285714285714</v>
      </c>
      <c r="V49" s="81">
        <f>IFERROR(K49/SUM(Q49:Q50),"-")</f>
        <v>10909.090909091</v>
      </c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>
        <f>SUM(Y49:Y50)-SUM(K49:K50)</f>
        <v>-120000</v>
      </c>
      <c r="AC49" s="83">
        <f>SUM(Y49:Y50)/SUM(K49:K50)</f>
        <v>0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0.14285714285714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4</v>
      </c>
      <c r="BP49" s="117">
        <f>IF(Q49=0,"",IF(BO49=0,"",(BO49/Q49)))</f>
        <v>0.57142857142857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2</v>
      </c>
      <c r="BY49" s="124">
        <f>IF(Q49=0,"",IF(BX49=0,"",(BX49/Q49)))</f>
        <v>0.28571428571429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157</v>
      </c>
      <c r="C50" s="184" t="s">
        <v>58</v>
      </c>
      <c r="D50" s="184"/>
      <c r="E50" s="184" t="s">
        <v>155</v>
      </c>
      <c r="F50" s="184" t="s">
        <v>107</v>
      </c>
      <c r="G50" s="184" t="s">
        <v>93</v>
      </c>
      <c r="H50" s="87"/>
      <c r="I50" s="87"/>
      <c r="J50" s="87"/>
      <c r="K50" s="176"/>
      <c r="L50" s="79">
        <v>26</v>
      </c>
      <c r="M50" s="79">
        <v>17</v>
      </c>
      <c r="N50" s="79">
        <v>6</v>
      </c>
      <c r="O50" s="88">
        <v>4</v>
      </c>
      <c r="P50" s="89">
        <v>0</v>
      </c>
      <c r="Q50" s="90">
        <f>O50+P50</f>
        <v>4</v>
      </c>
      <c r="R50" s="80">
        <f>IFERROR(Q50/N50,"-")</f>
        <v>0.66666666666667</v>
      </c>
      <c r="S50" s="79">
        <v>0</v>
      </c>
      <c r="T50" s="79">
        <v>0</v>
      </c>
      <c r="U50" s="80">
        <f>IFERROR(T50/(Q50),"-")</f>
        <v>0</v>
      </c>
      <c r="V50" s="81"/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>
        <v>2</v>
      </c>
      <c r="AX50" s="104">
        <f>IF(Q50=0,"",IF(AW50=0,"",(AW50/Q50)))</f>
        <v>0.5</v>
      </c>
      <c r="AY50" s="103"/>
      <c r="AZ50" s="105">
        <f>IFERROR(AY50/AW50,"-")</f>
        <v>0</v>
      </c>
      <c r="BA50" s="106"/>
      <c r="BB50" s="107">
        <f>IFERROR(BA50/AW50,"-")</f>
        <v>0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2</v>
      </c>
      <c r="BP50" s="117">
        <f>IF(Q50=0,"",IF(BO50=0,"",(BO50/Q50)))</f>
        <v>0.5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5.32</v>
      </c>
      <c r="B51" s="184" t="s">
        <v>158</v>
      </c>
      <c r="C51" s="184" t="s">
        <v>58</v>
      </c>
      <c r="D51" s="184"/>
      <c r="E51" s="184" t="s">
        <v>111</v>
      </c>
      <c r="F51" s="184" t="s">
        <v>97</v>
      </c>
      <c r="G51" s="184" t="s">
        <v>61</v>
      </c>
      <c r="H51" s="87" t="s">
        <v>159</v>
      </c>
      <c r="I51" s="87" t="s">
        <v>151</v>
      </c>
      <c r="J51" s="87"/>
      <c r="K51" s="176">
        <v>150000</v>
      </c>
      <c r="L51" s="79">
        <v>19</v>
      </c>
      <c r="M51" s="79">
        <v>0</v>
      </c>
      <c r="N51" s="79">
        <v>58</v>
      </c>
      <c r="O51" s="88">
        <v>9</v>
      </c>
      <c r="P51" s="89">
        <v>0</v>
      </c>
      <c r="Q51" s="90">
        <f>O51+P51</f>
        <v>9</v>
      </c>
      <c r="R51" s="80">
        <f>IFERROR(Q51/N51,"-")</f>
        <v>0.1551724137931</v>
      </c>
      <c r="S51" s="79">
        <v>1</v>
      </c>
      <c r="T51" s="79">
        <v>3</v>
      </c>
      <c r="U51" s="80">
        <f>IFERROR(T51/(Q51),"-")</f>
        <v>0.33333333333333</v>
      </c>
      <c r="V51" s="81">
        <f>IFERROR(K51/SUM(Q51:Q52),"-")</f>
        <v>6000</v>
      </c>
      <c r="W51" s="82">
        <v>3</v>
      </c>
      <c r="X51" s="80">
        <f>IF(Q51=0,"-",W51/Q51)</f>
        <v>0.33333333333333</v>
      </c>
      <c r="Y51" s="181">
        <v>76000</v>
      </c>
      <c r="Z51" s="182">
        <f>IFERROR(Y51/Q51,"-")</f>
        <v>8444.4444444444</v>
      </c>
      <c r="AA51" s="182">
        <f>IFERROR(Y51/W51,"-")</f>
        <v>25333.333333333</v>
      </c>
      <c r="AB51" s="176">
        <f>SUM(Y51:Y52)-SUM(K51:K52)</f>
        <v>648000</v>
      </c>
      <c r="AC51" s="83">
        <f>SUM(Y51:Y52)/SUM(K51:K52)</f>
        <v>5.32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0.11111111111111</v>
      </c>
      <c r="AP51" s="97"/>
      <c r="AQ51" s="99">
        <f>IFERROR(AP51/AN51,"-")</f>
        <v>0</v>
      </c>
      <c r="AR51" s="100"/>
      <c r="AS51" s="101">
        <f>IFERROR(AR51/AN51,"-")</f>
        <v>0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0.11111111111111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3</v>
      </c>
      <c r="BP51" s="117">
        <f>IF(Q51=0,"",IF(BO51=0,"",(BO51/Q51)))</f>
        <v>0.33333333333333</v>
      </c>
      <c r="BQ51" s="118">
        <v>1</v>
      </c>
      <c r="BR51" s="119">
        <f>IFERROR(BQ51/BO51,"-")</f>
        <v>0.33333333333333</v>
      </c>
      <c r="BS51" s="120">
        <v>5000</v>
      </c>
      <c r="BT51" s="121">
        <f>IFERROR(BS51/BO51,"-")</f>
        <v>1666.6666666667</v>
      </c>
      <c r="BU51" s="122">
        <v>1</v>
      </c>
      <c r="BV51" s="122"/>
      <c r="BW51" s="122"/>
      <c r="BX51" s="123">
        <v>4</v>
      </c>
      <c r="BY51" s="124">
        <f>IF(Q51=0,"",IF(BX51=0,"",(BX51/Q51)))</f>
        <v>0.44444444444444</v>
      </c>
      <c r="BZ51" s="125">
        <v>2</v>
      </c>
      <c r="CA51" s="126">
        <f>IFERROR(BZ51/BX51,"-")</f>
        <v>0.5</v>
      </c>
      <c r="CB51" s="127">
        <v>71000</v>
      </c>
      <c r="CC51" s="128">
        <f>IFERROR(CB51/BX51,"-")</f>
        <v>17750</v>
      </c>
      <c r="CD51" s="129"/>
      <c r="CE51" s="129"/>
      <c r="CF51" s="129">
        <v>2</v>
      </c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3</v>
      </c>
      <c r="CQ51" s="138">
        <v>76000</v>
      </c>
      <c r="CR51" s="138">
        <v>43000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160</v>
      </c>
      <c r="C52" s="184" t="s">
        <v>58</v>
      </c>
      <c r="D52" s="184"/>
      <c r="E52" s="184" t="s">
        <v>111</v>
      </c>
      <c r="F52" s="184" t="s">
        <v>97</v>
      </c>
      <c r="G52" s="184" t="s">
        <v>93</v>
      </c>
      <c r="H52" s="87"/>
      <c r="I52" s="87"/>
      <c r="J52" s="87"/>
      <c r="K52" s="176"/>
      <c r="L52" s="79">
        <v>48</v>
      </c>
      <c r="M52" s="79">
        <v>38</v>
      </c>
      <c r="N52" s="79">
        <v>13</v>
      </c>
      <c r="O52" s="88">
        <v>16</v>
      </c>
      <c r="P52" s="89">
        <v>0</v>
      </c>
      <c r="Q52" s="90">
        <f>O52+P52</f>
        <v>16</v>
      </c>
      <c r="R52" s="80">
        <f>IFERROR(Q52/N52,"-")</f>
        <v>1.2307692307692</v>
      </c>
      <c r="S52" s="79">
        <v>3</v>
      </c>
      <c r="T52" s="79">
        <v>1</v>
      </c>
      <c r="U52" s="80">
        <f>IFERROR(T52/(Q52),"-")</f>
        <v>0.0625</v>
      </c>
      <c r="V52" s="81"/>
      <c r="W52" s="82">
        <v>5</v>
      </c>
      <c r="X52" s="80">
        <f>IF(Q52=0,"-",W52/Q52)</f>
        <v>0.3125</v>
      </c>
      <c r="Y52" s="181">
        <v>722000</v>
      </c>
      <c r="Z52" s="182">
        <f>IFERROR(Y52/Q52,"-")</f>
        <v>45125</v>
      </c>
      <c r="AA52" s="182">
        <f>IFERROR(Y52/W52,"-")</f>
        <v>144400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>
        <v>2</v>
      </c>
      <c r="AX52" s="104">
        <f>IF(Q52=0,"",IF(AW52=0,"",(AW52/Q52)))</f>
        <v>0.125</v>
      </c>
      <c r="AY52" s="103"/>
      <c r="AZ52" s="105">
        <f>IFERROR(AY52/AW52,"-")</f>
        <v>0</v>
      </c>
      <c r="BA52" s="106"/>
      <c r="BB52" s="107">
        <f>IFERROR(BA52/AW52,"-")</f>
        <v>0</v>
      </c>
      <c r="BC52" s="108"/>
      <c r="BD52" s="108"/>
      <c r="BE52" s="108"/>
      <c r="BF52" s="109">
        <v>1</v>
      </c>
      <c r="BG52" s="110">
        <f>IF(Q52=0,"",IF(BF52=0,"",(BF52/Q52)))</f>
        <v>0.0625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6</v>
      </c>
      <c r="BP52" s="117">
        <f>IF(Q52=0,"",IF(BO52=0,"",(BO52/Q52)))</f>
        <v>0.375</v>
      </c>
      <c r="BQ52" s="118">
        <v>1</v>
      </c>
      <c r="BR52" s="119">
        <f>IFERROR(BQ52/BO52,"-")</f>
        <v>0.16666666666667</v>
      </c>
      <c r="BS52" s="120">
        <v>240000</v>
      </c>
      <c r="BT52" s="121">
        <f>IFERROR(BS52/BO52,"-")</f>
        <v>40000</v>
      </c>
      <c r="BU52" s="122"/>
      <c r="BV52" s="122"/>
      <c r="BW52" s="122">
        <v>1</v>
      </c>
      <c r="BX52" s="123">
        <v>6</v>
      </c>
      <c r="BY52" s="124">
        <f>IF(Q52=0,"",IF(BX52=0,"",(BX52/Q52)))</f>
        <v>0.375</v>
      </c>
      <c r="BZ52" s="125">
        <v>3</v>
      </c>
      <c r="CA52" s="126">
        <f>IFERROR(BZ52/BX52,"-")</f>
        <v>0.5</v>
      </c>
      <c r="CB52" s="127">
        <v>124000</v>
      </c>
      <c r="CC52" s="128">
        <f>IFERROR(CB52/BX52,"-")</f>
        <v>20666.666666667</v>
      </c>
      <c r="CD52" s="129">
        <v>1</v>
      </c>
      <c r="CE52" s="129"/>
      <c r="CF52" s="129">
        <v>2</v>
      </c>
      <c r="CG52" s="130">
        <v>1</v>
      </c>
      <c r="CH52" s="131">
        <f>IF(Q52=0,"",IF(CG52=0,"",(CG52/Q52)))</f>
        <v>0.0625</v>
      </c>
      <c r="CI52" s="132">
        <v>1</v>
      </c>
      <c r="CJ52" s="133">
        <f>IFERROR(CI52/CG52,"-")</f>
        <v>1</v>
      </c>
      <c r="CK52" s="134">
        <v>358000</v>
      </c>
      <c r="CL52" s="135">
        <f>IFERROR(CK52/CG52,"-")</f>
        <v>358000</v>
      </c>
      <c r="CM52" s="136"/>
      <c r="CN52" s="136"/>
      <c r="CO52" s="136">
        <v>1</v>
      </c>
      <c r="CP52" s="137">
        <v>5</v>
      </c>
      <c r="CQ52" s="138">
        <v>722000</v>
      </c>
      <c r="CR52" s="138">
        <v>358000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0</v>
      </c>
      <c r="B53" s="184" t="s">
        <v>161</v>
      </c>
      <c r="C53" s="184" t="s">
        <v>58</v>
      </c>
      <c r="D53" s="184"/>
      <c r="E53" s="184" t="s">
        <v>162</v>
      </c>
      <c r="F53" s="184" t="s">
        <v>107</v>
      </c>
      <c r="G53" s="184" t="s">
        <v>61</v>
      </c>
      <c r="H53" s="87" t="s">
        <v>159</v>
      </c>
      <c r="I53" s="87" t="s">
        <v>151</v>
      </c>
      <c r="J53" s="87"/>
      <c r="K53" s="176">
        <v>150000</v>
      </c>
      <c r="L53" s="79">
        <v>3</v>
      </c>
      <c r="M53" s="79">
        <v>0</v>
      </c>
      <c r="N53" s="79">
        <v>25</v>
      </c>
      <c r="O53" s="88">
        <v>1</v>
      </c>
      <c r="P53" s="89">
        <v>0</v>
      </c>
      <c r="Q53" s="90">
        <f>O53+P53</f>
        <v>1</v>
      </c>
      <c r="R53" s="80">
        <f>IFERROR(Q53/N53,"-")</f>
        <v>0.04</v>
      </c>
      <c r="S53" s="79">
        <v>0</v>
      </c>
      <c r="T53" s="79">
        <v>0</v>
      </c>
      <c r="U53" s="80">
        <f>IFERROR(T53/(Q53),"-")</f>
        <v>0</v>
      </c>
      <c r="V53" s="81">
        <f>IFERROR(K53/SUM(Q53:Q54),"-")</f>
        <v>37500</v>
      </c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>
        <f>SUM(Y53:Y54)-SUM(K53:K54)</f>
        <v>-150000</v>
      </c>
      <c r="AC53" s="83">
        <f>SUM(Y53:Y54)/SUM(K53:K54)</f>
        <v>0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1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163</v>
      </c>
      <c r="C54" s="184" t="s">
        <v>58</v>
      </c>
      <c r="D54" s="184"/>
      <c r="E54" s="184" t="s">
        <v>162</v>
      </c>
      <c r="F54" s="184" t="s">
        <v>107</v>
      </c>
      <c r="G54" s="184" t="s">
        <v>93</v>
      </c>
      <c r="H54" s="87"/>
      <c r="I54" s="87"/>
      <c r="J54" s="87"/>
      <c r="K54" s="176"/>
      <c r="L54" s="79">
        <v>14</v>
      </c>
      <c r="M54" s="79">
        <v>12</v>
      </c>
      <c r="N54" s="79">
        <v>5</v>
      </c>
      <c r="O54" s="88">
        <v>3</v>
      </c>
      <c r="P54" s="89">
        <v>0</v>
      </c>
      <c r="Q54" s="90">
        <f>O54+P54</f>
        <v>3</v>
      </c>
      <c r="R54" s="80">
        <f>IFERROR(Q54/N54,"-")</f>
        <v>0.6</v>
      </c>
      <c r="S54" s="79">
        <v>0</v>
      </c>
      <c r="T54" s="79">
        <v>1</v>
      </c>
      <c r="U54" s="80">
        <f>IFERROR(T54/(Q54),"-")</f>
        <v>0.33333333333333</v>
      </c>
      <c r="V54" s="81"/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2</v>
      </c>
      <c r="BP54" s="117">
        <f>IF(Q54=0,"",IF(BO54=0,"",(BO54/Q54)))</f>
        <v>0.66666666666667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1</v>
      </c>
      <c r="BY54" s="124">
        <f>IF(Q54=0,"",IF(BX54=0,"",(BX54/Q54)))</f>
        <v>0.33333333333333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0.036666666666667</v>
      </c>
      <c r="B55" s="184" t="s">
        <v>164</v>
      </c>
      <c r="C55" s="184" t="s">
        <v>58</v>
      </c>
      <c r="D55" s="184"/>
      <c r="E55" s="184" t="s">
        <v>165</v>
      </c>
      <c r="F55" s="184" t="s">
        <v>107</v>
      </c>
      <c r="G55" s="184" t="s">
        <v>61</v>
      </c>
      <c r="H55" s="87" t="s">
        <v>144</v>
      </c>
      <c r="I55" s="87" t="s">
        <v>151</v>
      </c>
      <c r="J55" s="185" t="s">
        <v>156</v>
      </c>
      <c r="K55" s="176">
        <v>300000</v>
      </c>
      <c r="L55" s="79">
        <v>19</v>
      </c>
      <c r="M55" s="79">
        <v>0</v>
      </c>
      <c r="N55" s="79">
        <v>105</v>
      </c>
      <c r="O55" s="88">
        <v>5</v>
      </c>
      <c r="P55" s="89">
        <v>0</v>
      </c>
      <c r="Q55" s="90">
        <f>O55+P55</f>
        <v>5</v>
      </c>
      <c r="R55" s="80">
        <f>IFERROR(Q55/N55,"-")</f>
        <v>0.047619047619048</v>
      </c>
      <c r="S55" s="79">
        <v>0</v>
      </c>
      <c r="T55" s="79">
        <v>3</v>
      </c>
      <c r="U55" s="80">
        <f>IFERROR(T55/(Q55),"-")</f>
        <v>0.6</v>
      </c>
      <c r="V55" s="81">
        <f>IFERROR(K55/SUM(Q55:Q56),"-")</f>
        <v>30000</v>
      </c>
      <c r="W55" s="82">
        <v>2</v>
      </c>
      <c r="X55" s="80">
        <f>IF(Q55=0,"-",W55/Q55)</f>
        <v>0.4</v>
      </c>
      <c r="Y55" s="181">
        <v>8000</v>
      </c>
      <c r="Z55" s="182">
        <f>IFERROR(Y55/Q55,"-")</f>
        <v>1600</v>
      </c>
      <c r="AA55" s="182">
        <f>IFERROR(Y55/W55,"-")</f>
        <v>4000</v>
      </c>
      <c r="AB55" s="176">
        <f>SUM(Y55:Y56)-SUM(K55:K56)</f>
        <v>-289000</v>
      </c>
      <c r="AC55" s="83">
        <f>SUM(Y55:Y56)/SUM(K55:K56)</f>
        <v>0.036666666666667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0.2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3</v>
      </c>
      <c r="BP55" s="117">
        <f>IF(Q55=0,"",IF(BO55=0,"",(BO55/Q55)))</f>
        <v>0.6</v>
      </c>
      <c r="BQ55" s="118">
        <v>2</v>
      </c>
      <c r="BR55" s="119">
        <f>IFERROR(BQ55/BO55,"-")</f>
        <v>0.66666666666667</v>
      </c>
      <c r="BS55" s="120">
        <v>8000</v>
      </c>
      <c r="BT55" s="121">
        <f>IFERROR(BS55/BO55,"-")</f>
        <v>2666.6666666667</v>
      </c>
      <c r="BU55" s="122">
        <v>2</v>
      </c>
      <c r="BV55" s="122"/>
      <c r="BW55" s="122"/>
      <c r="BX55" s="123">
        <v>1</v>
      </c>
      <c r="BY55" s="124">
        <f>IF(Q55=0,"",IF(BX55=0,"",(BX55/Q55)))</f>
        <v>0.2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2</v>
      </c>
      <c r="CQ55" s="138">
        <v>8000</v>
      </c>
      <c r="CR55" s="138">
        <v>5000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166</v>
      </c>
      <c r="C56" s="184" t="s">
        <v>58</v>
      </c>
      <c r="D56" s="184"/>
      <c r="E56" s="184" t="s">
        <v>165</v>
      </c>
      <c r="F56" s="184" t="s">
        <v>107</v>
      </c>
      <c r="G56" s="184" t="s">
        <v>93</v>
      </c>
      <c r="H56" s="87"/>
      <c r="I56" s="87"/>
      <c r="J56" s="87"/>
      <c r="K56" s="176"/>
      <c r="L56" s="79">
        <v>40</v>
      </c>
      <c r="M56" s="79">
        <v>30</v>
      </c>
      <c r="N56" s="79">
        <v>29</v>
      </c>
      <c r="O56" s="88">
        <v>5</v>
      </c>
      <c r="P56" s="89">
        <v>0</v>
      </c>
      <c r="Q56" s="90">
        <f>O56+P56</f>
        <v>5</v>
      </c>
      <c r="R56" s="80">
        <f>IFERROR(Q56/N56,"-")</f>
        <v>0.17241379310345</v>
      </c>
      <c r="S56" s="79">
        <v>1</v>
      </c>
      <c r="T56" s="79">
        <v>0</v>
      </c>
      <c r="U56" s="80">
        <f>IFERROR(T56/(Q56),"-")</f>
        <v>0</v>
      </c>
      <c r="V56" s="81"/>
      <c r="W56" s="82">
        <v>1</v>
      </c>
      <c r="X56" s="80">
        <f>IF(Q56=0,"-",W56/Q56)</f>
        <v>0.2</v>
      </c>
      <c r="Y56" s="181">
        <v>3000</v>
      </c>
      <c r="Z56" s="182">
        <f>IFERROR(Y56/Q56,"-")</f>
        <v>600</v>
      </c>
      <c r="AA56" s="182">
        <f>IFERROR(Y56/W56,"-")</f>
        <v>3000</v>
      </c>
      <c r="AB56" s="176"/>
      <c r="AC56" s="83"/>
      <c r="AD56" s="77"/>
      <c r="AE56" s="91">
        <v>2</v>
      </c>
      <c r="AF56" s="92">
        <f>IF(Q56=0,"",IF(AE56=0,"",(AE56/Q56)))</f>
        <v>0.4</v>
      </c>
      <c r="AG56" s="91"/>
      <c r="AH56" s="93">
        <f>IFERROR(AG56/AE56,"-")</f>
        <v>0</v>
      </c>
      <c r="AI56" s="94"/>
      <c r="AJ56" s="95">
        <f>IFERROR(AI56/AE56,"-")</f>
        <v>0</v>
      </c>
      <c r="AK56" s="96"/>
      <c r="AL56" s="96"/>
      <c r="AM56" s="96"/>
      <c r="AN56" s="97">
        <v>1</v>
      </c>
      <c r="AO56" s="98">
        <f>IF(Q56=0,"",IF(AN56=0,"",(AN56/Q56)))</f>
        <v>0.2</v>
      </c>
      <c r="AP56" s="97"/>
      <c r="AQ56" s="99">
        <f>IFERROR(AP56/AN56,"-")</f>
        <v>0</v>
      </c>
      <c r="AR56" s="100"/>
      <c r="AS56" s="101">
        <f>IFERROR(AR56/AN56,"-")</f>
        <v>0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1</v>
      </c>
      <c r="BP56" s="117">
        <f>IF(Q56=0,"",IF(BO56=0,"",(BO56/Q56)))</f>
        <v>0.2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1</v>
      </c>
      <c r="BY56" s="124">
        <f>IF(Q56=0,"",IF(BX56=0,"",(BX56/Q56)))</f>
        <v>0.2</v>
      </c>
      <c r="BZ56" s="125">
        <v>1</v>
      </c>
      <c r="CA56" s="126">
        <f>IFERROR(BZ56/BX56,"-")</f>
        <v>1</v>
      </c>
      <c r="CB56" s="127">
        <v>3000</v>
      </c>
      <c r="CC56" s="128">
        <f>IFERROR(CB56/BX56,"-")</f>
        <v>3000</v>
      </c>
      <c r="CD56" s="129">
        <v>1</v>
      </c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1</v>
      </c>
      <c r="CQ56" s="138">
        <v>3000</v>
      </c>
      <c r="CR56" s="138">
        <v>3000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0.0088888888888889</v>
      </c>
      <c r="B57" s="184" t="s">
        <v>167</v>
      </c>
      <c r="C57" s="184" t="s">
        <v>58</v>
      </c>
      <c r="D57" s="184"/>
      <c r="E57" s="184" t="s">
        <v>162</v>
      </c>
      <c r="F57" s="184" t="s">
        <v>107</v>
      </c>
      <c r="G57" s="184" t="s">
        <v>61</v>
      </c>
      <c r="H57" s="87" t="s">
        <v>168</v>
      </c>
      <c r="I57" s="87" t="s">
        <v>151</v>
      </c>
      <c r="J57" s="87" t="s">
        <v>152</v>
      </c>
      <c r="K57" s="176">
        <v>225000</v>
      </c>
      <c r="L57" s="79">
        <v>15</v>
      </c>
      <c r="M57" s="79">
        <v>0</v>
      </c>
      <c r="N57" s="79">
        <v>44</v>
      </c>
      <c r="O57" s="88">
        <v>6</v>
      </c>
      <c r="P57" s="89">
        <v>0</v>
      </c>
      <c r="Q57" s="90">
        <f>O57+P57</f>
        <v>6</v>
      </c>
      <c r="R57" s="80">
        <f>IFERROR(Q57/N57,"-")</f>
        <v>0.13636363636364</v>
      </c>
      <c r="S57" s="79">
        <v>0</v>
      </c>
      <c r="T57" s="79">
        <v>4</v>
      </c>
      <c r="U57" s="80">
        <f>IFERROR(T57/(Q57),"-")</f>
        <v>0.66666666666667</v>
      </c>
      <c r="V57" s="81">
        <f>IFERROR(K57/SUM(Q57:Q58),"-")</f>
        <v>17307.692307692</v>
      </c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>
        <f>SUM(Y57:Y58)-SUM(K57:K58)</f>
        <v>-223000</v>
      </c>
      <c r="AC57" s="83">
        <f>SUM(Y57:Y58)/SUM(K57:K58)</f>
        <v>0.0088888888888889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1</v>
      </c>
      <c r="BG57" s="110">
        <f>IF(Q57=0,"",IF(BF57=0,"",(BF57/Q57)))</f>
        <v>0.16666666666667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>
        <v>3</v>
      </c>
      <c r="BP57" s="117">
        <f>IF(Q57=0,"",IF(BO57=0,"",(BO57/Q57)))</f>
        <v>0.5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1</v>
      </c>
      <c r="BY57" s="124">
        <f>IF(Q57=0,"",IF(BX57=0,"",(BX57/Q57)))</f>
        <v>0.16666666666667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>
        <v>1</v>
      </c>
      <c r="CH57" s="131">
        <f>IF(Q57=0,"",IF(CG57=0,"",(CG57/Q57)))</f>
        <v>0.16666666666667</v>
      </c>
      <c r="CI57" s="132"/>
      <c r="CJ57" s="133">
        <f>IFERROR(CI57/CG57,"-")</f>
        <v>0</v>
      </c>
      <c r="CK57" s="134"/>
      <c r="CL57" s="135">
        <f>IFERROR(CK57/CG57,"-")</f>
        <v>0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169</v>
      </c>
      <c r="C58" s="184" t="s">
        <v>58</v>
      </c>
      <c r="D58" s="184"/>
      <c r="E58" s="184" t="s">
        <v>162</v>
      </c>
      <c r="F58" s="184" t="s">
        <v>107</v>
      </c>
      <c r="G58" s="184" t="s">
        <v>93</v>
      </c>
      <c r="H58" s="87"/>
      <c r="I58" s="87"/>
      <c r="J58" s="87"/>
      <c r="K58" s="176"/>
      <c r="L58" s="79">
        <v>46</v>
      </c>
      <c r="M58" s="79">
        <v>32</v>
      </c>
      <c r="N58" s="79">
        <v>4</v>
      </c>
      <c r="O58" s="88">
        <v>7</v>
      </c>
      <c r="P58" s="89">
        <v>0</v>
      </c>
      <c r="Q58" s="90">
        <f>O58+P58</f>
        <v>7</v>
      </c>
      <c r="R58" s="80">
        <f>IFERROR(Q58/N58,"-")</f>
        <v>1.75</v>
      </c>
      <c r="S58" s="79">
        <v>1</v>
      </c>
      <c r="T58" s="79">
        <v>1</v>
      </c>
      <c r="U58" s="80">
        <f>IFERROR(T58/(Q58),"-")</f>
        <v>0.14285714285714</v>
      </c>
      <c r="V58" s="81"/>
      <c r="W58" s="82">
        <v>1</v>
      </c>
      <c r="X58" s="80">
        <f>IF(Q58=0,"-",W58/Q58)</f>
        <v>0.14285714285714</v>
      </c>
      <c r="Y58" s="181">
        <v>2000</v>
      </c>
      <c r="Z58" s="182">
        <f>IFERROR(Y58/Q58,"-")</f>
        <v>285.71428571429</v>
      </c>
      <c r="AA58" s="182">
        <f>IFERROR(Y58/W58,"-")</f>
        <v>2000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>
        <v>1</v>
      </c>
      <c r="AX58" s="104">
        <f>IF(Q58=0,"",IF(AW58=0,"",(AW58/Q58)))</f>
        <v>0.14285714285714</v>
      </c>
      <c r="AY58" s="103"/>
      <c r="AZ58" s="105">
        <f>IFERROR(AY58/AW58,"-")</f>
        <v>0</v>
      </c>
      <c r="BA58" s="106"/>
      <c r="BB58" s="107">
        <f>IFERROR(BA58/AW58,"-")</f>
        <v>0</v>
      </c>
      <c r="BC58" s="108"/>
      <c r="BD58" s="108"/>
      <c r="BE58" s="108"/>
      <c r="BF58" s="109">
        <v>3</v>
      </c>
      <c r="BG58" s="110">
        <f>IF(Q58=0,"",IF(BF58=0,"",(BF58/Q58)))</f>
        <v>0.42857142857143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2</v>
      </c>
      <c r="BP58" s="117">
        <f>IF(Q58=0,"",IF(BO58=0,"",(BO58/Q58)))</f>
        <v>0.28571428571429</v>
      </c>
      <c r="BQ58" s="118">
        <v>1</v>
      </c>
      <c r="BR58" s="119">
        <f>IFERROR(BQ58/BO58,"-")</f>
        <v>0.5</v>
      </c>
      <c r="BS58" s="120">
        <v>2000</v>
      </c>
      <c r="BT58" s="121">
        <f>IFERROR(BS58/BO58,"-")</f>
        <v>1000</v>
      </c>
      <c r="BU58" s="122">
        <v>1</v>
      </c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>
        <v>1</v>
      </c>
      <c r="CH58" s="131">
        <f>IF(Q58=0,"",IF(CG58=0,"",(CG58/Q58)))</f>
        <v>0.14285714285714</v>
      </c>
      <c r="CI58" s="132"/>
      <c r="CJ58" s="133">
        <f>IFERROR(CI58/CG58,"-")</f>
        <v>0</v>
      </c>
      <c r="CK58" s="134"/>
      <c r="CL58" s="135">
        <f>IFERROR(CK58/CG58,"-")</f>
        <v>0</v>
      </c>
      <c r="CM58" s="136"/>
      <c r="CN58" s="136"/>
      <c r="CO58" s="136"/>
      <c r="CP58" s="137">
        <v>1</v>
      </c>
      <c r="CQ58" s="138">
        <v>2000</v>
      </c>
      <c r="CR58" s="138">
        <v>2000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0.77692307692308</v>
      </c>
      <c r="B59" s="184" t="s">
        <v>170</v>
      </c>
      <c r="C59" s="184" t="s">
        <v>58</v>
      </c>
      <c r="D59" s="184"/>
      <c r="E59" s="184" t="s">
        <v>150</v>
      </c>
      <c r="F59" s="184" t="s">
        <v>102</v>
      </c>
      <c r="G59" s="184" t="s">
        <v>61</v>
      </c>
      <c r="H59" s="87" t="s">
        <v>171</v>
      </c>
      <c r="I59" s="87" t="s">
        <v>151</v>
      </c>
      <c r="J59" s="186" t="s">
        <v>172</v>
      </c>
      <c r="K59" s="176">
        <v>130000</v>
      </c>
      <c r="L59" s="79">
        <v>10</v>
      </c>
      <c r="M59" s="79">
        <v>0</v>
      </c>
      <c r="N59" s="79">
        <v>42</v>
      </c>
      <c r="O59" s="88">
        <v>6</v>
      </c>
      <c r="P59" s="89">
        <v>0</v>
      </c>
      <c r="Q59" s="90">
        <f>O59+P59</f>
        <v>6</v>
      </c>
      <c r="R59" s="80">
        <f>IFERROR(Q59/N59,"-")</f>
        <v>0.14285714285714</v>
      </c>
      <c r="S59" s="79">
        <v>0</v>
      </c>
      <c r="T59" s="79">
        <v>2</v>
      </c>
      <c r="U59" s="80">
        <f>IFERROR(T59/(Q59),"-")</f>
        <v>0.33333333333333</v>
      </c>
      <c r="V59" s="81">
        <f>IFERROR(K59/SUM(Q59:Q60),"-")</f>
        <v>8666.6666666667</v>
      </c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>
        <f>SUM(Y59:Y60)-SUM(K59:K60)</f>
        <v>-29000</v>
      </c>
      <c r="AC59" s="83">
        <f>SUM(Y59:Y60)/SUM(K59:K60)</f>
        <v>0.77692307692308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2</v>
      </c>
      <c r="BG59" s="110">
        <f>IF(Q59=0,"",IF(BF59=0,"",(BF59/Q59)))</f>
        <v>0.33333333333333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1</v>
      </c>
      <c r="BP59" s="117">
        <f>IF(Q59=0,"",IF(BO59=0,"",(BO59/Q59)))</f>
        <v>0.16666666666667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3</v>
      </c>
      <c r="BY59" s="124">
        <f>IF(Q59=0,"",IF(BX59=0,"",(BX59/Q59)))</f>
        <v>0.5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173</v>
      </c>
      <c r="C60" s="184" t="s">
        <v>58</v>
      </c>
      <c r="D60" s="184"/>
      <c r="E60" s="184" t="s">
        <v>150</v>
      </c>
      <c r="F60" s="184" t="s">
        <v>102</v>
      </c>
      <c r="G60" s="184" t="s">
        <v>93</v>
      </c>
      <c r="H60" s="87"/>
      <c r="I60" s="87"/>
      <c r="J60" s="87"/>
      <c r="K60" s="176"/>
      <c r="L60" s="79">
        <v>36</v>
      </c>
      <c r="M60" s="79">
        <v>24</v>
      </c>
      <c r="N60" s="79">
        <v>31</v>
      </c>
      <c r="O60" s="88">
        <v>8</v>
      </c>
      <c r="P60" s="89">
        <v>1</v>
      </c>
      <c r="Q60" s="90">
        <f>O60+P60</f>
        <v>9</v>
      </c>
      <c r="R60" s="80">
        <f>IFERROR(Q60/N60,"-")</f>
        <v>0.29032258064516</v>
      </c>
      <c r="S60" s="79">
        <v>2</v>
      </c>
      <c r="T60" s="79">
        <v>2</v>
      </c>
      <c r="U60" s="80">
        <f>IFERROR(T60/(Q60),"-")</f>
        <v>0.22222222222222</v>
      </c>
      <c r="V60" s="81"/>
      <c r="W60" s="82">
        <v>4</v>
      </c>
      <c r="X60" s="80">
        <f>IF(Q60=0,"-",W60/Q60)</f>
        <v>0.44444444444444</v>
      </c>
      <c r="Y60" s="181">
        <v>101000</v>
      </c>
      <c r="Z60" s="182">
        <f>IFERROR(Y60/Q60,"-")</f>
        <v>11222.222222222</v>
      </c>
      <c r="AA60" s="182">
        <f>IFERROR(Y60/W60,"-")</f>
        <v>25250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2</v>
      </c>
      <c r="BG60" s="110">
        <f>IF(Q60=0,"",IF(BF60=0,"",(BF60/Q60)))</f>
        <v>0.22222222222222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5</v>
      </c>
      <c r="BP60" s="117">
        <f>IF(Q60=0,"",IF(BO60=0,"",(BO60/Q60)))</f>
        <v>0.55555555555556</v>
      </c>
      <c r="BQ60" s="118">
        <v>3</v>
      </c>
      <c r="BR60" s="119">
        <f>IFERROR(BQ60/BO60,"-")</f>
        <v>0.6</v>
      </c>
      <c r="BS60" s="120">
        <v>77000</v>
      </c>
      <c r="BT60" s="121">
        <f>IFERROR(BS60/BO60,"-")</f>
        <v>15400</v>
      </c>
      <c r="BU60" s="122"/>
      <c r="BV60" s="122">
        <v>1</v>
      </c>
      <c r="BW60" s="122">
        <v>2</v>
      </c>
      <c r="BX60" s="123">
        <v>2</v>
      </c>
      <c r="BY60" s="124">
        <f>IF(Q60=0,"",IF(BX60=0,"",(BX60/Q60)))</f>
        <v>0.22222222222222</v>
      </c>
      <c r="BZ60" s="125">
        <v>1</v>
      </c>
      <c r="CA60" s="126">
        <f>IFERROR(BZ60/BX60,"-")</f>
        <v>0.5</v>
      </c>
      <c r="CB60" s="127">
        <v>24000</v>
      </c>
      <c r="CC60" s="128">
        <f>IFERROR(CB60/BX60,"-")</f>
        <v>12000</v>
      </c>
      <c r="CD60" s="129"/>
      <c r="CE60" s="129"/>
      <c r="CF60" s="129">
        <v>1</v>
      </c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4</v>
      </c>
      <c r="CQ60" s="138">
        <v>101000</v>
      </c>
      <c r="CR60" s="138">
        <v>41000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0.023076923076923</v>
      </c>
      <c r="B61" s="184" t="s">
        <v>174</v>
      </c>
      <c r="C61" s="184" t="s">
        <v>58</v>
      </c>
      <c r="D61" s="184"/>
      <c r="E61" s="184" t="s">
        <v>155</v>
      </c>
      <c r="F61" s="184" t="s">
        <v>107</v>
      </c>
      <c r="G61" s="184" t="s">
        <v>61</v>
      </c>
      <c r="H61" s="87" t="s">
        <v>171</v>
      </c>
      <c r="I61" s="87" t="s">
        <v>151</v>
      </c>
      <c r="J61" s="185" t="s">
        <v>156</v>
      </c>
      <c r="K61" s="176">
        <v>130000</v>
      </c>
      <c r="L61" s="79">
        <v>2</v>
      </c>
      <c r="M61" s="79">
        <v>0</v>
      </c>
      <c r="N61" s="79">
        <v>16</v>
      </c>
      <c r="O61" s="88">
        <v>1</v>
      </c>
      <c r="P61" s="89">
        <v>0</v>
      </c>
      <c r="Q61" s="90">
        <f>O61+P61</f>
        <v>1</v>
      </c>
      <c r="R61" s="80">
        <f>IFERROR(Q61/N61,"-")</f>
        <v>0.0625</v>
      </c>
      <c r="S61" s="79">
        <v>0</v>
      </c>
      <c r="T61" s="79">
        <v>0</v>
      </c>
      <c r="U61" s="80">
        <f>IFERROR(T61/(Q61),"-")</f>
        <v>0</v>
      </c>
      <c r="V61" s="81">
        <f>IFERROR(K61/SUM(Q61:Q62),"-")</f>
        <v>26000</v>
      </c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>
        <f>SUM(Y61:Y62)-SUM(K61:K62)</f>
        <v>-127000</v>
      </c>
      <c r="AC61" s="83">
        <f>SUM(Y61:Y62)/SUM(K61:K62)</f>
        <v>0.023076923076923</v>
      </c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1</v>
      </c>
      <c r="BP61" s="117">
        <f>IF(Q61=0,"",IF(BO61=0,"",(BO61/Q61)))</f>
        <v>1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175</v>
      </c>
      <c r="C62" s="184" t="s">
        <v>58</v>
      </c>
      <c r="D62" s="184"/>
      <c r="E62" s="184" t="s">
        <v>155</v>
      </c>
      <c r="F62" s="184" t="s">
        <v>107</v>
      </c>
      <c r="G62" s="184" t="s">
        <v>93</v>
      </c>
      <c r="H62" s="87"/>
      <c r="I62" s="87"/>
      <c r="J62" s="87"/>
      <c r="K62" s="176"/>
      <c r="L62" s="79">
        <v>17</v>
      </c>
      <c r="M62" s="79">
        <v>15</v>
      </c>
      <c r="N62" s="79">
        <v>3</v>
      </c>
      <c r="O62" s="88">
        <v>4</v>
      </c>
      <c r="P62" s="89">
        <v>0</v>
      </c>
      <c r="Q62" s="90">
        <f>O62+P62</f>
        <v>4</v>
      </c>
      <c r="R62" s="80">
        <f>IFERROR(Q62/N62,"-")</f>
        <v>1.3333333333333</v>
      </c>
      <c r="S62" s="79">
        <v>1</v>
      </c>
      <c r="T62" s="79">
        <v>1</v>
      </c>
      <c r="U62" s="80">
        <f>IFERROR(T62/(Q62),"-")</f>
        <v>0.25</v>
      </c>
      <c r="V62" s="81"/>
      <c r="W62" s="82">
        <v>1</v>
      </c>
      <c r="X62" s="80">
        <f>IF(Q62=0,"-",W62/Q62)</f>
        <v>0.25</v>
      </c>
      <c r="Y62" s="181">
        <v>3000</v>
      </c>
      <c r="Z62" s="182">
        <f>IFERROR(Y62/Q62,"-")</f>
        <v>750</v>
      </c>
      <c r="AA62" s="182">
        <f>IFERROR(Y62/W62,"-")</f>
        <v>3000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2</v>
      </c>
      <c r="BG62" s="110">
        <f>IF(Q62=0,"",IF(BF62=0,"",(BF62/Q62)))</f>
        <v>0.5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>
        <v>2</v>
      </c>
      <c r="BP62" s="117">
        <f>IF(Q62=0,"",IF(BO62=0,"",(BO62/Q62)))</f>
        <v>0.5</v>
      </c>
      <c r="BQ62" s="118">
        <v>1</v>
      </c>
      <c r="BR62" s="119">
        <f>IFERROR(BQ62/BO62,"-")</f>
        <v>0.5</v>
      </c>
      <c r="BS62" s="120">
        <v>3000</v>
      </c>
      <c r="BT62" s="121">
        <f>IFERROR(BS62/BO62,"-")</f>
        <v>1500</v>
      </c>
      <c r="BU62" s="122">
        <v>1</v>
      </c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3000</v>
      </c>
      <c r="CR62" s="138">
        <v>3000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2.45</v>
      </c>
      <c r="B63" s="184" t="s">
        <v>176</v>
      </c>
      <c r="C63" s="184" t="s">
        <v>58</v>
      </c>
      <c r="D63" s="184"/>
      <c r="E63" s="184" t="s">
        <v>101</v>
      </c>
      <c r="F63" s="184" t="s">
        <v>102</v>
      </c>
      <c r="G63" s="184" t="s">
        <v>61</v>
      </c>
      <c r="H63" s="87" t="s">
        <v>138</v>
      </c>
      <c r="I63" s="87" t="s">
        <v>177</v>
      </c>
      <c r="J63" s="87" t="s">
        <v>178</v>
      </c>
      <c r="K63" s="176">
        <v>120000</v>
      </c>
      <c r="L63" s="79">
        <v>9</v>
      </c>
      <c r="M63" s="79">
        <v>0</v>
      </c>
      <c r="N63" s="79">
        <v>63</v>
      </c>
      <c r="O63" s="88">
        <v>6</v>
      </c>
      <c r="P63" s="89">
        <v>0</v>
      </c>
      <c r="Q63" s="90">
        <f>O63+P63</f>
        <v>6</v>
      </c>
      <c r="R63" s="80">
        <f>IFERROR(Q63/N63,"-")</f>
        <v>0.095238095238095</v>
      </c>
      <c r="S63" s="79">
        <v>0</v>
      </c>
      <c r="T63" s="79">
        <v>5</v>
      </c>
      <c r="U63" s="80">
        <f>IFERROR(T63/(Q63),"-")</f>
        <v>0.83333333333333</v>
      </c>
      <c r="V63" s="81">
        <f>IFERROR(K63/SUM(Q63:Q64),"-")</f>
        <v>12000</v>
      </c>
      <c r="W63" s="82">
        <v>1</v>
      </c>
      <c r="X63" s="80">
        <f>IF(Q63=0,"-",W63/Q63)</f>
        <v>0.16666666666667</v>
      </c>
      <c r="Y63" s="181">
        <v>3000</v>
      </c>
      <c r="Z63" s="182">
        <f>IFERROR(Y63/Q63,"-")</f>
        <v>500</v>
      </c>
      <c r="AA63" s="182">
        <f>IFERROR(Y63/W63,"-")</f>
        <v>3000</v>
      </c>
      <c r="AB63" s="176">
        <f>SUM(Y63:Y64)-SUM(K63:K64)</f>
        <v>174000</v>
      </c>
      <c r="AC63" s="83">
        <f>SUM(Y63:Y64)/SUM(K63:K64)</f>
        <v>2.45</v>
      </c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3</v>
      </c>
      <c r="BG63" s="110">
        <f>IF(Q63=0,"",IF(BF63=0,"",(BF63/Q63)))</f>
        <v>0.5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2</v>
      </c>
      <c r="BP63" s="117">
        <f>IF(Q63=0,"",IF(BO63=0,"",(BO63/Q63)))</f>
        <v>0.33333333333333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>
        <v>1</v>
      </c>
      <c r="BY63" s="124">
        <f>IF(Q63=0,"",IF(BX63=0,"",(BX63/Q63)))</f>
        <v>0.16666666666667</v>
      </c>
      <c r="BZ63" s="125">
        <v>1</v>
      </c>
      <c r="CA63" s="126">
        <f>IFERROR(BZ63/BX63,"-")</f>
        <v>1</v>
      </c>
      <c r="CB63" s="127">
        <v>3000</v>
      </c>
      <c r="CC63" s="128">
        <f>IFERROR(CB63/BX63,"-")</f>
        <v>3000</v>
      </c>
      <c r="CD63" s="129">
        <v>1</v>
      </c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3000</v>
      </c>
      <c r="CR63" s="138">
        <v>3000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179</v>
      </c>
      <c r="C64" s="184" t="s">
        <v>58</v>
      </c>
      <c r="D64" s="184"/>
      <c r="E64" s="184" t="s">
        <v>101</v>
      </c>
      <c r="F64" s="184" t="s">
        <v>102</v>
      </c>
      <c r="G64" s="184" t="s">
        <v>93</v>
      </c>
      <c r="H64" s="87"/>
      <c r="I64" s="87"/>
      <c r="J64" s="87"/>
      <c r="K64" s="176"/>
      <c r="L64" s="79">
        <v>16</v>
      </c>
      <c r="M64" s="79">
        <v>13</v>
      </c>
      <c r="N64" s="79">
        <v>8</v>
      </c>
      <c r="O64" s="88">
        <v>4</v>
      </c>
      <c r="P64" s="89">
        <v>0</v>
      </c>
      <c r="Q64" s="90">
        <f>O64+P64</f>
        <v>4</v>
      </c>
      <c r="R64" s="80">
        <f>IFERROR(Q64/N64,"-")</f>
        <v>0.5</v>
      </c>
      <c r="S64" s="79">
        <v>1</v>
      </c>
      <c r="T64" s="79">
        <v>1</v>
      </c>
      <c r="U64" s="80">
        <f>IFERROR(T64/(Q64),"-")</f>
        <v>0.25</v>
      </c>
      <c r="V64" s="81"/>
      <c r="W64" s="82">
        <v>1</v>
      </c>
      <c r="X64" s="80">
        <f>IF(Q64=0,"-",W64/Q64)</f>
        <v>0.25</v>
      </c>
      <c r="Y64" s="181">
        <v>291000</v>
      </c>
      <c r="Z64" s="182">
        <f>IFERROR(Y64/Q64,"-")</f>
        <v>72750</v>
      </c>
      <c r="AA64" s="182">
        <f>IFERROR(Y64/W64,"-")</f>
        <v>291000</v>
      </c>
      <c r="AB64" s="176"/>
      <c r="AC64" s="83"/>
      <c r="AD64" s="77"/>
      <c r="AE64" s="91">
        <v>1</v>
      </c>
      <c r="AF64" s="92">
        <f>IF(Q64=0,"",IF(AE64=0,"",(AE64/Q64)))</f>
        <v>0.25</v>
      </c>
      <c r="AG64" s="91"/>
      <c r="AH64" s="93">
        <f>IFERROR(AG64/AE64,"-")</f>
        <v>0</v>
      </c>
      <c r="AI64" s="94"/>
      <c r="AJ64" s="95">
        <f>IFERROR(AI64/AE64,"-")</f>
        <v>0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1</v>
      </c>
      <c r="BP64" s="117">
        <f>IF(Q64=0,"",IF(BO64=0,"",(BO64/Q64)))</f>
        <v>0.25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>
        <v>1</v>
      </c>
      <c r="BY64" s="124">
        <f>IF(Q64=0,"",IF(BX64=0,"",(BX64/Q64)))</f>
        <v>0.25</v>
      </c>
      <c r="BZ64" s="125"/>
      <c r="CA64" s="126">
        <f>IFERROR(BZ64/BX64,"-")</f>
        <v>0</v>
      </c>
      <c r="CB64" s="127"/>
      <c r="CC64" s="128">
        <f>IFERROR(CB64/BX64,"-")</f>
        <v>0</v>
      </c>
      <c r="CD64" s="129"/>
      <c r="CE64" s="129"/>
      <c r="CF64" s="129"/>
      <c r="CG64" s="130">
        <v>1</v>
      </c>
      <c r="CH64" s="131">
        <f>IF(Q64=0,"",IF(CG64=0,"",(CG64/Q64)))</f>
        <v>0.25</v>
      </c>
      <c r="CI64" s="132">
        <v>1</v>
      </c>
      <c r="CJ64" s="133">
        <f>IFERROR(CI64/CG64,"-")</f>
        <v>1</v>
      </c>
      <c r="CK64" s="134">
        <v>291000</v>
      </c>
      <c r="CL64" s="135">
        <f>IFERROR(CK64/CG64,"-")</f>
        <v>291000</v>
      </c>
      <c r="CM64" s="136"/>
      <c r="CN64" s="136"/>
      <c r="CO64" s="136">
        <v>1</v>
      </c>
      <c r="CP64" s="137">
        <v>1</v>
      </c>
      <c r="CQ64" s="138">
        <v>291000</v>
      </c>
      <c r="CR64" s="138">
        <v>291000</v>
      </c>
      <c r="CS64" s="138"/>
      <c r="CT64" s="139" t="str">
        <f>IF(AND(CR64=0,CS64=0),"",IF(AND(CR64&lt;=100000,CS64&lt;=100000),"",IF(CR64/CQ64&gt;0.7,"男高",IF(CS64/CQ64&gt;0.7,"女高",""))))</f>
        <v>男高</v>
      </c>
    </row>
    <row r="65" spans="1:99">
      <c r="A65" s="78">
        <f>AC65</f>
        <v>0.38333333333333</v>
      </c>
      <c r="B65" s="184" t="s">
        <v>180</v>
      </c>
      <c r="C65" s="184" t="s">
        <v>58</v>
      </c>
      <c r="D65" s="184"/>
      <c r="E65" s="184" t="s">
        <v>106</v>
      </c>
      <c r="F65" s="184" t="s">
        <v>107</v>
      </c>
      <c r="G65" s="184" t="s">
        <v>61</v>
      </c>
      <c r="H65" s="87" t="s">
        <v>138</v>
      </c>
      <c r="I65" s="87" t="s">
        <v>177</v>
      </c>
      <c r="J65" s="185" t="s">
        <v>181</v>
      </c>
      <c r="K65" s="176">
        <v>120000</v>
      </c>
      <c r="L65" s="79">
        <v>12</v>
      </c>
      <c r="M65" s="79">
        <v>0</v>
      </c>
      <c r="N65" s="79">
        <v>45</v>
      </c>
      <c r="O65" s="88">
        <v>3</v>
      </c>
      <c r="P65" s="89">
        <v>0</v>
      </c>
      <c r="Q65" s="90">
        <f>O65+P65</f>
        <v>3</v>
      </c>
      <c r="R65" s="80">
        <f>IFERROR(Q65/N65,"-")</f>
        <v>0.066666666666667</v>
      </c>
      <c r="S65" s="79">
        <v>0</v>
      </c>
      <c r="T65" s="79">
        <v>2</v>
      </c>
      <c r="U65" s="80">
        <f>IFERROR(T65/(Q65),"-")</f>
        <v>0.66666666666667</v>
      </c>
      <c r="V65" s="81">
        <f>IFERROR(K65/SUM(Q65:Q66),"-")</f>
        <v>10909.090909091</v>
      </c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>
        <f>SUM(Y65:Y66)-SUM(K65:K66)</f>
        <v>-74000</v>
      </c>
      <c r="AC65" s="83">
        <f>SUM(Y65:Y66)/SUM(K65:K66)</f>
        <v>0.38333333333333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>
        <v>1</v>
      </c>
      <c r="AX65" s="104">
        <f>IF(Q65=0,"",IF(AW65=0,"",(AW65/Q65)))</f>
        <v>0.33333333333333</v>
      </c>
      <c r="AY65" s="103"/>
      <c r="AZ65" s="105">
        <f>IFERROR(AY65/AW65,"-")</f>
        <v>0</v>
      </c>
      <c r="BA65" s="106"/>
      <c r="BB65" s="107">
        <f>IFERROR(BA65/AW65,"-")</f>
        <v>0</v>
      </c>
      <c r="BC65" s="108"/>
      <c r="BD65" s="108"/>
      <c r="BE65" s="108"/>
      <c r="BF65" s="109">
        <v>1</v>
      </c>
      <c r="BG65" s="110">
        <f>IF(Q65=0,"",IF(BF65=0,"",(BF65/Q65)))</f>
        <v>0.33333333333333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1</v>
      </c>
      <c r="BP65" s="117">
        <f>IF(Q65=0,"",IF(BO65=0,"",(BO65/Q65)))</f>
        <v>0.33333333333333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182</v>
      </c>
      <c r="C66" s="184" t="s">
        <v>58</v>
      </c>
      <c r="D66" s="184"/>
      <c r="E66" s="184" t="s">
        <v>106</v>
      </c>
      <c r="F66" s="184" t="s">
        <v>107</v>
      </c>
      <c r="G66" s="184" t="s">
        <v>93</v>
      </c>
      <c r="H66" s="87"/>
      <c r="I66" s="87"/>
      <c r="J66" s="87"/>
      <c r="K66" s="176"/>
      <c r="L66" s="79">
        <v>31</v>
      </c>
      <c r="M66" s="79">
        <v>27</v>
      </c>
      <c r="N66" s="79">
        <v>22</v>
      </c>
      <c r="O66" s="88">
        <v>8</v>
      </c>
      <c r="P66" s="89">
        <v>0</v>
      </c>
      <c r="Q66" s="90">
        <f>O66+P66</f>
        <v>8</v>
      </c>
      <c r="R66" s="80">
        <f>IFERROR(Q66/N66,"-")</f>
        <v>0.36363636363636</v>
      </c>
      <c r="S66" s="79">
        <v>1</v>
      </c>
      <c r="T66" s="79">
        <v>3</v>
      </c>
      <c r="U66" s="80">
        <f>IFERROR(T66/(Q66),"-")</f>
        <v>0.375</v>
      </c>
      <c r="V66" s="81"/>
      <c r="W66" s="82">
        <v>4</v>
      </c>
      <c r="X66" s="80">
        <f>IF(Q66=0,"-",W66/Q66)</f>
        <v>0.5</v>
      </c>
      <c r="Y66" s="181">
        <v>46000</v>
      </c>
      <c r="Z66" s="182">
        <f>IFERROR(Y66/Q66,"-")</f>
        <v>5750</v>
      </c>
      <c r="AA66" s="182">
        <f>IFERROR(Y66/W66,"-")</f>
        <v>11500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>
        <v>1</v>
      </c>
      <c r="AX66" s="104">
        <f>IF(Q66=0,"",IF(AW66=0,"",(AW66/Q66)))</f>
        <v>0.125</v>
      </c>
      <c r="AY66" s="103"/>
      <c r="AZ66" s="105">
        <f>IFERROR(AY66/AW66,"-")</f>
        <v>0</v>
      </c>
      <c r="BA66" s="106"/>
      <c r="BB66" s="107">
        <f>IFERROR(BA66/AW66,"-")</f>
        <v>0</v>
      </c>
      <c r="BC66" s="108"/>
      <c r="BD66" s="108"/>
      <c r="BE66" s="108"/>
      <c r="BF66" s="109">
        <v>5</v>
      </c>
      <c r="BG66" s="110">
        <f>IF(Q66=0,"",IF(BF66=0,"",(BF66/Q66)))</f>
        <v>0.625</v>
      </c>
      <c r="BH66" s="109">
        <v>2</v>
      </c>
      <c r="BI66" s="111">
        <f>IFERROR(BH66/BF66,"-")</f>
        <v>0.4</v>
      </c>
      <c r="BJ66" s="112">
        <v>38000</v>
      </c>
      <c r="BK66" s="113">
        <f>IFERROR(BJ66/BF66,"-")</f>
        <v>7600</v>
      </c>
      <c r="BL66" s="114"/>
      <c r="BM66" s="114">
        <v>1</v>
      </c>
      <c r="BN66" s="114">
        <v>1</v>
      </c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>
        <v>2</v>
      </c>
      <c r="BY66" s="124">
        <f>IF(Q66=0,"",IF(BX66=0,"",(BX66/Q66)))</f>
        <v>0.25</v>
      </c>
      <c r="BZ66" s="125">
        <v>2</v>
      </c>
      <c r="CA66" s="126">
        <f>IFERROR(BZ66/BX66,"-")</f>
        <v>1</v>
      </c>
      <c r="CB66" s="127">
        <v>8000</v>
      </c>
      <c r="CC66" s="128">
        <f>IFERROR(CB66/BX66,"-")</f>
        <v>4000</v>
      </c>
      <c r="CD66" s="129">
        <v>2</v>
      </c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4</v>
      </c>
      <c r="CQ66" s="138">
        <v>46000</v>
      </c>
      <c r="CR66" s="138">
        <v>30000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0.2</v>
      </c>
      <c r="B67" s="184" t="s">
        <v>183</v>
      </c>
      <c r="C67" s="184" t="s">
        <v>58</v>
      </c>
      <c r="D67" s="184"/>
      <c r="E67" s="184" t="s">
        <v>150</v>
      </c>
      <c r="F67" s="184" t="s">
        <v>104</v>
      </c>
      <c r="G67" s="184" t="s">
        <v>61</v>
      </c>
      <c r="H67" s="87" t="s">
        <v>184</v>
      </c>
      <c r="I67" s="87" t="s">
        <v>151</v>
      </c>
      <c r="J67" s="186" t="s">
        <v>185</v>
      </c>
      <c r="K67" s="176">
        <v>80000</v>
      </c>
      <c r="L67" s="79">
        <v>1</v>
      </c>
      <c r="M67" s="79">
        <v>0</v>
      </c>
      <c r="N67" s="79">
        <v>16</v>
      </c>
      <c r="O67" s="88">
        <v>1</v>
      </c>
      <c r="P67" s="89">
        <v>0</v>
      </c>
      <c r="Q67" s="90">
        <f>O67+P67</f>
        <v>1</v>
      </c>
      <c r="R67" s="80">
        <f>IFERROR(Q67/N67,"-")</f>
        <v>0.0625</v>
      </c>
      <c r="S67" s="79">
        <v>0</v>
      </c>
      <c r="T67" s="79">
        <v>1</v>
      </c>
      <c r="U67" s="80">
        <f>IFERROR(T67/(Q67),"-")</f>
        <v>1</v>
      </c>
      <c r="V67" s="81">
        <f>IFERROR(K67/SUM(Q67:Q68),"-")</f>
        <v>26666.666666667</v>
      </c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>
        <f>SUM(Y67:Y68)-SUM(K67:K68)</f>
        <v>-64000</v>
      </c>
      <c r="AC67" s="83">
        <f>SUM(Y67:Y68)/SUM(K67:K68)</f>
        <v>0.2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1</v>
      </c>
      <c r="BP67" s="117">
        <f>IF(Q67=0,"",IF(BO67=0,"",(BO67/Q67)))</f>
        <v>1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186</v>
      </c>
      <c r="C68" s="184" t="s">
        <v>58</v>
      </c>
      <c r="D68" s="184"/>
      <c r="E68" s="184" t="s">
        <v>150</v>
      </c>
      <c r="F68" s="184" t="s">
        <v>104</v>
      </c>
      <c r="G68" s="184" t="s">
        <v>93</v>
      </c>
      <c r="H68" s="87"/>
      <c r="I68" s="87"/>
      <c r="J68" s="87"/>
      <c r="K68" s="176"/>
      <c r="L68" s="79">
        <v>17</v>
      </c>
      <c r="M68" s="79">
        <v>11</v>
      </c>
      <c r="N68" s="79">
        <v>4</v>
      </c>
      <c r="O68" s="88">
        <v>2</v>
      </c>
      <c r="P68" s="89">
        <v>0</v>
      </c>
      <c r="Q68" s="90">
        <f>O68+P68</f>
        <v>2</v>
      </c>
      <c r="R68" s="80">
        <f>IFERROR(Q68/N68,"-")</f>
        <v>0.5</v>
      </c>
      <c r="S68" s="79">
        <v>1</v>
      </c>
      <c r="T68" s="79">
        <v>0</v>
      </c>
      <c r="U68" s="80">
        <f>IFERROR(T68/(Q68),"-")</f>
        <v>0</v>
      </c>
      <c r="V68" s="81"/>
      <c r="W68" s="82">
        <v>1</v>
      </c>
      <c r="X68" s="80">
        <f>IF(Q68=0,"-",W68/Q68)</f>
        <v>0.5</v>
      </c>
      <c r="Y68" s="181">
        <v>16000</v>
      </c>
      <c r="Z68" s="182">
        <f>IFERROR(Y68/Q68,"-")</f>
        <v>8000</v>
      </c>
      <c r="AA68" s="182">
        <f>IFERROR(Y68/W68,"-")</f>
        <v>16000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>
        <f>IF(Q68=0,"",IF(BO68=0,"",(BO68/Q68)))</f>
        <v>0</v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>
        <v>2</v>
      </c>
      <c r="BY68" s="124">
        <f>IF(Q68=0,"",IF(BX68=0,"",(BX68/Q68)))</f>
        <v>1</v>
      </c>
      <c r="BZ68" s="125">
        <v>1</v>
      </c>
      <c r="CA68" s="126">
        <f>IFERROR(BZ68/BX68,"-")</f>
        <v>0.5</v>
      </c>
      <c r="CB68" s="127">
        <v>16000</v>
      </c>
      <c r="CC68" s="128">
        <f>IFERROR(CB68/BX68,"-")</f>
        <v>8000</v>
      </c>
      <c r="CD68" s="129"/>
      <c r="CE68" s="129"/>
      <c r="CF68" s="129">
        <v>1</v>
      </c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1</v>
      </c>
      <c r="CQ68" s="138">
        <v>16000</v>
      </c>
      <c r="CR68" s="138">
        <v>16000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0.1625</v>
      </c>
      <c r="B69" s="184" t="s">
        <v>187</v>
      </c>
      <c r="C69" s="184" t="s">
        <v>58</v>
      </c>
      <c r="D69" s="184"/>
      <c r="E69" s="184" t="s">
        <v>155</v>
      </c>
      <c r="F69" s="184" t="s">
        <v>107</v>
      </c>
      <c r="G69" s="184" t="s">
        <v>61</v>
      </c>
      <c r="H69" s="87" t="s">
        <v>184</v>
      </c>
      <c r="I69" s="87" t="s">
        <v>151</v>
      </c>
      <c r="J69" s="186" t="s">
        <v>188</v>
      </c>
      <c r="K69" s="176">
        <v>80000</v>
      </c>
      <c r="L69" s="79">
        <v>5</v>
      </c>
      <c r="M69" s="79">
        <v>0</v>
      </c>
      <c r="N69" s="79">
        <v>25</v>
      </c>
      <c r="O69" s="88">
        <v>1</v>
      </c>
      <c r="P69" s="89">
        <v>0</v>
      </c>
      <c r="Q69" s="90">
        <f>O69+P69</f>
        <v>1</v>
      </c>
      <c r="R69" s="80">
        <f>IFERROR(Q69/N69,"-")</f>
        <v>0.04</v>
      </c>
      <c r="S69" s="79">
        <v>0</v>
      </c>
      <c r="T69" s="79">
        <v>1</v>
      </c>
      <c r="U69" s="80">
        <f>IFERROR(T69/(Q69),"-")</f>
        <v>1</v>
      </c>
      <c r="V69" s="81">
        <f>IFERROR(K69/SUM(Q69:Q70),"-")</f>
        <v>16000</v>
      </c>
      <c r="W69" s="82">
        <v>0</v>
      </c>
      <c r="X69" s="80">
        <f>IF(Q69=0,"-",W69/Q69)</f>
        <v>0</v>
      </c>
      <c r="Y69" s="181">
        <v>0</v>
      </c>
      <c r="Z69" s="182">
        <f>IFERROR(Y69/Q69,"-")</f>
        <v>0</v>
      </c>
      <c r="AA69" s="182" t="str">
        <f>IFERROR(Y69/W69,"-")</f>
        <v>-</v>
      </c>
      <c r="AB69" s="176">
        <f>SUM(Y69:Y70)-SUM(K69:K70)</f>
        <v>-67000</v>
      </c>
      <c r="AC69" s="83">
        <f>SUM(Y69:Y70)/SUM(K69:K70)</f>
        <v>0.1625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/>
      <c r="BP69" s="117">
        <f>IF(Q69=0,"",IF(BO69=0,"",(BO69/Q69)))</f>
        <v>0</v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>
        <v>1</v>
      </c>
      <c r="BY69" s="124">
        <f>IF(Q69=0,"",IF(BX69=0,"",(BX69/Q69)))</f>
        <v>1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189</v>
      </c>
      <c r="C70" s="184" t="s">
        <v>58</v>
      </c>
      <c r="D70" s="184"/>
      <c r="E70" s="184" t="s">
        <v>155</v>
      </c>
      <c r="F70" s="184" t="s">
        <v>107</v>
      </c>
      <c r="G70" s="184" t="s">
        <v>93</v>
      </c>
      <c r="H70" s="87"/>
      <c r="I70" s="87"/>
      <c r="J70" s="87"/>
      <c r="K70" s="176"/>
      <c r="L70" s="79">
        <v>33</v>
      </c>
      <c r="M70" s="79">
        <v>15</v>
      </c>
      <c r="N70" s="79">
        <v>3</v>
      </c>
      <c r="O70" s="88">
        <v>4</v>
      </c>
      <c r="P70" s="89">
        <v>0</v>
      </c>
      <c r="Q70" s="90">
        <f>O70+P70</f>
        <v>4</v>
      </c>
      <c r="R70" s="80">
        <f>IFERROR(Q70/N70,"-")</f>
        <v>1.3333333333333</v>
      </c>
      <c r="S70" s="79">
        <v>0</v>
      </c>
      <c r="T70" s="79">
        <v>3</v>
      </c>
      <c r="U70" s="80">
        <f>IFERROR(T70/(Q70),"-")</f>
        <v>0.75</v>
      </c>
      <c r="V70" s="81"/>
      <c r="W70" s="82">
        <v>1</v>
      </c>
      <c r="X70" s="80">
        <f>IF(Q70=0,"-",W70/Q70)</f>
        <v>0.25</v>
      </c>
      <c r="Y70" s="181">
        <v>13000</v>
      </c>
      <c r="Z70" s="182">
        <f>IFERROR(Y70/Q70,"-")</f>
        <v>3250</v>
      </c>
      <c r="AA70" s="182">
        <f>IFERROR(Y70/W70,"-")</f>
        <v>13000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1</v>
      </c>
      <c r="BG70" s="110">
        <f>IF(Q70=0,"",IF(BF70=0,"",(BF70/Q70)))</f>
        <v>0.25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>
        <v>3</v>
      </c>
      <c r="BP70" s="117">
        <f>IF(Q70=0,"",IF(BO70=0,"",(BO70/Q70)))</f>
        <v>0.75</v>
      </c>
      <c r="BQ70" s="118">
        <v>1</v>
      </c>
      <c r="BR70" s="119">
        <f>IFERROR(BQ70/BO70,"-")</f>
        <v>0.33333333333333</v>
      </c>
      <c r="BS70" s="120">
        <v>13000</v>
      </c>
      <c r="BT70" s="121">
        <f>IFERROR(BS70/BO70,"-")</f>
        <v>4333.3333333333</v>
      </c>
      <c r="BU70" s="122"/>
      <c r="BV70" s="122"/>
      <c r="BW70" s="122">
        <v>1</v>
      </c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1</v>
      </c>
      <c r="CQ70" s="138">
        <v>13000</v>
      </c>
      <c r="CR70" s="138">
        <v>13000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0</v>
      </c>
      <c r="B71" s="184" t="s">
        <v>190</v>
      </c>
      <c r="C71" s="184" t="s">
        <v>58</v>
      </c>
      <c r="D71" s="184"/>
      <c r="E71" s="184" t="s">
        <v>93</v>
      </c>
      <c r="F71" s="184" t="s">
        <v>102</v>
      </c>
      <c r="G71" s="184" t="s">
        <v>61</v>
      </c>
      <c r="H71" s="87" t="s">
        <v>191</v>
      </c>
      <c r="I71" s="87" t="s">
        <v>63</v>
      </c>
      <c r="J71" s="87" t="s">
        <v>192</v>
      </c>
      <c r="K71" s="176">
        <v>50000</v>
      </c>
      <c r="L71" s="79">
        <v>2</v>
      </c>
      <c r="M71" s="79">
        <v>0</v>
      </c>
      <c r="N71" s="79">
        <v>26</v>
      </c>
      <c r="O71" s="88">
        <v>1</v>
      </c>
      <c r="P71" s="89">
        <v>0</v>
      </c>
      <c r="Q71" s="90">
        <f>O71+P71</f>
        <v>1</v>
      </c>
      <c r="R71" s="80">
        <f>IFERROR(Q71/N71,"-")</f>
        <v>0.038461538461538</v>
      </c>
      <c r="S71" s="79">
        <v>0</v>
      </c>
      <c r="T71" s="79">
        <v>0</v>
      </c>
      <c r="U71" s="80">
        <f>IFERROR(T71/(Q71),"-")</f>
        <v>0</v>
      </c>
      <c r="V71" s="81">
        <f>IFERROR(K71/SUM(Q71:Q72),"-")</f>
        <v>25000</v>
      </c>
      <c r="W71" s="82">
        <v>0</v>
      </c>
      <c r="X71" s="80">
        <f>IF(Q71=0,"-",W71/Q71)</f>
        <v>0</v>
      </c>
      <c r="Y71" s="181">
        <v>0</v>
      </c>
      <c r="Z71" s="182">
        <f>IFERROR(Y71/Q71,"-")</f>
        <v>0</v>
      </c>
      <c r="AA71" s="182" t="str">
        <f>IFERROR(Y71/W71,"-")</f>
        <v>-</v>
      </c>
      <c r="AB71" s="176">
        <f>SUM(Y71:Y72)-SUM(K71:K72)</f>
        <v>-50000</v>
      </c>
      <c r="AC71" s="83">
        <f>SUM(Y71:Y72)/SUM(K71:K72)</f>
        <v>0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1</v>
      </c>
      <c r="BP71" s="117">
        <f>IF(Q71=0,"",IF(BO71=0,"",(BO71/Q71)))</f>
        <v>1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193</v>
      </c>
      <c r="C72" s="184" t="s">
        <v>58</v>
      </c>
      <c r="D72" s="184"/>
      <c r="E72" s="184" t="s">
        <v>93</v>
      </c>
      <c r="F72" s="184" t="s">
        <v>102</v>
      </c>
      <c r="G72" s="184" t="s">
        <v>93</v>
      </c>
      <c r="H72" s="87"/>
      <c r="I72" s="87"/>
      <c r="J72" s="87"/>
      <c r="K72" s="176"/>
      <c r="L72" s="79">
        <v>61</v>
      </c>
      <c r="M72" s="79">
        <v>9</v>
      </c>
      <c r="N72" s="79">
        <v>0</v>
      </c>
      <c r="O72" s="88">
        <v>1</v>
      </c>
      <c r="P72" s="89">
        <v>0</v>
      </c>
      <c r="Q72" s="90">
        <f>O72+P72</f>
        <v>1</v>
      </c>
      <c r="R72" s="80" t="str">
        <f>IFERROR(Q72/N72,"-")</f>
        <v>-</v>
      </c>
      <c r="S72" s="79">
        <v>0</v>
      </c>
      <c r="T72" s="79">
        <v>0</v>
      </c>
      <c r="U72" s="80">
        <f>IFERROR(T72/(Q72),"-")</f>
        <v>0</v>
      </c>
      <c r="V72" s="81"/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>
        <v>1</v>
      </c>
      <c r="AO72" s="98">
        <f>IF(Q72=0,"",IF(AN72=0,"",(AN72/Q72)))</f>
        <v>1</v>
      </c>
      <c r="AP72" s="97"/>
      <c r="AQ72" s="99">
        <f>IFERROR(AP72/AN72,"-")</f>
        <v>0</v>
      </c>
      <c r="AR72" s="100"/>
      <c r="AS72" s="101">
        <f>IFERROR(AR72/AN72,"-")</f>
        <v>0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/>
      <c r="BP72" s="117">
        <f>IF(Q72=0,"",IF(BO72=0,"",(BO72/Q72)))</f>
        <v>0</v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>
        <f>AC73</f>
        <v>0</v>
      </c>
      <c r="B73" s="184" t="s">
        <v>194</v>
      </c>
      <c r="C73" s="184" t="s">
        <v>58</v>
      </c>
      <c r="D73" s="184"/>
      <c r="E73" s="184" t="s">
        <v>93</v>
      </c>
      <c r="F73" s="184" t="s">
        <v>104</v>
      </c>
      <c r="G73" s="184" t="s">
        <v>61</v>
      </c>
      <c r="H73" s="87" t="s">
        <v>191</v>
      </c>
      <c r="I73" s="87" t="s">
        <v>63</v>
      </c>
      <c r="J73" s="87" t="s">
        <v>178</v>
      </c>
      <c r="K73" s="176">
        <v>50000</v>
      </c>
      <c r="L73" s="79">
        <v>2</v>
      </c>
      <c r="M73" s="79">
        <v>0</v>
      </c>
      <c r="N73" s="79">
        <v>20</v>
      </c>
      <c r="O73" s="88">
        <v>2</v>
      </c>
      <c r="P73" s="89">
        <v>0</v>
      </c>
      <c r="Q73" s="90">
        <f>O73+P73</f>
        <v>2</v>
      </c>
      <c r="R73" s="80">
        <f>IFERROR(Q73/N73,"-")</f>
        <v>0.1</v>
      </c>
      <c r="S73" s="79">
        <v>0</v>
      </c>
      <c r="T73" s="79">
        <v>2</v>
      </c>
      <c r="U73" s="80">
        <f>IFERROR(T73/(Q73),"-")</f>
        <v>1</v>
      </c>
      <c r="V73" s="81">
        <f>IFERROR(K73/SUM(Q73:Q74),"-")</f>
        <v>12500</v>
      </c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>
        <f>SUM(Y73:Y74)-SUM(K73:K74)</f>
        <v>-50000</v>
      </c>
      <c r="AC73" s="83">
        <f>SUM(Y73:Y74)/SUM(K73:K74)</f>
        <v>0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2</v>
      </c>
      <c r="BG73" s="110">
        <f>IF(Q73=0,"",IF(BF73=0,"",(BF73/Q73)))</f>
        <v>1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/>
      <c r="BP73" s="117">
        <f>IF(Q73=0,"",IF(BO73=0,"",(BO73/Q73)))</f>
        <v>0</v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195</v>
      </c>
      <c r="C74" s="184" t="s">
        <v>58</v>
      </c>
      <c r="D74" s="184"/>
      <c r="E74" s="184" t="s">
        <v>93</v>
      </c>
      <c r="F74" s="184" t="s">
        <v>104</v>
      </c>
      <c r="G74" s="184" t="s">
        <v>93</v>
      </c>
      <c r="H74" s="87"/>
      <c r="I74" s="87"/>
      <c r="J74" s="87"/>
      <c r="K74" s="176"/>
      <c r="L74" s="79">
        <v>12</v>
      </c>
      <c r="M74" s="79">
        <v>10</v>
      </c>
      <c r="N74" s="79">
        <v>5</v>
      </c>
      <c r="O74" s="88">
        <v>2</v>
      </c>
      <c r="P74" s="89">
        <v>0</v>
      </c>
      <c r="Q74" s="90">
        <f>O74+P74</f>
        <v>2</v>
      </c>
      <c r="R74" s="80">
        <f>IFERROR(Q74/N74,"-")</f>
        <v>0.4</v>
      </c>
      <c r="S74" s="79">
        <v>0</v>
      </c>
      <c r="T74" s="79">
        <v>2</v>
      </c>
      <c r="U74" s="80">
        <f>IFERROR(T74/(Q74),"-")</f>
        <v>1</v>
      </c>
      <c r="V74" s="81"/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0.5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1</v>
      </c>
      <c r="BP74" s="117">
        <f>IF(Q74=0,"",IF(BO74=0,"",(BO74/Q74)))</f>
        <v>0.5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0.68</v>
      </c>
      <c r="B75" s="184" t="s">
        <v>196</v>
      </c>
      <c r="C75" s="184" t="s">
        <v>58</v>
      </c>
      <c r="D75" s="184"/>
      <c r="E75" s="184" t="s">
        <v>197</v>
      </c>
      <c r="F75" s="184" t="s">
        <v>198</v>
      </c>
      <c r="G75" s="184" t="s">
        <v>61</v>
      </c>
      <c r="H75" s="87" t="s">
        <v>138</v>
      </c>
      <c r="I75" s="87" t="s">
        <v>199</v>
      </c>
      <c r="J75" s="186" t="s">
        <v>200</v>
      </c>
      <c r="K75" s="176">
        <v>100000</v>
      </c>
      <c r="L75" s="79">
        <v>6</v>
      </c>
      <c r="M75" s="79">
        <v>0</v>
      </c>
      <c r="N75" s="79">
        <v>24</v>
      </c>
      <c r="O75" s="88">
        <v>0</v>
      </c>
      <c r="P75" s="89">
        <v>0</v>
      </c>
      <c r="Q75" s="90">
        <f>O75+P75</f>
        <v>0</v>
      </c>
      <c r="R75" s="80">
        <f>IFERROR(Q75/N75,"-")</f>
        <v>0</v>
      </c>
      <c r="S75" s="79">
        <v>0</v>
      </c>
      <c r="T75" s="79">
        <v>0</v>
      </c>
      <c r="U75" s="80" t="str">
        <f>IFERROR(T75/(Q75),"-")</f>
        <v>-</v>
      </c>
      <c r="V75" s="81">
        <f>IFERROR(K75/SUM(Q75:Q79),"-")</f>
        <v>11111.111111111</v>
      </c>
      <c r="W75" s="82">
        <v>0</v>
      </c>
      <c r="X75" s="80" t="str">
        <f>IF(Q75=0,"-",W75/Q75)</f>
        <v>-</v>
      </c>
      <c r="Y75" s="181">
        <v>0</v>
      </c>
      <c r="Z75" s="182" t="str">
        <f>IFERROR(Y75/Q75,"-")</f>
        <v>-</v>
      </c>
      <c r="AA75" s="182" t="str">
        <f>IFERROR(Y75/W75,"-")</f>
        <v>-</v>
      </c>
      <c r="AB75" s="176">
        <f>SUM(Y75:Y79)-SUM(K75:K79)</f>
        <v>-32000</v>
      </c>
      <c r="AC75" s="83">
        <f>SUM(Y75:Y79)/SUM(K75:K79)</f>
        <v>0.68</v>
      </c>
      <c r="AD75" s="77"/>
      <c r="AE75" s="91"/>
      <c r="AF75" s="92" t="str">
        <f>IF(Q75=0,"",IF(AE75=0,"",(AE75/Q75)))</f>
        <v/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 t="str">
        <f>IF(Q75=0,"",IF(AN75=0,"",(AN75/Q75)))</f>
        <v/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 t="str">
        <f>IF(Q75=0,"",IF(AW75=0,"",(AW75/Q75)))</f>
        <v/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 t="str">
        <f>IF(Q75=0,"",IF(BF75=0,"",(BF75/Q75)))</f>
        <v/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/>
      <c r="BP75" s="117" t="str">
        <f>IF(Q75=0,"",IF(BO75=0,"",(BO75/Q75)))</f>
        <v/>
      </c>
      <c r="BQ75" s="118"/>
      <c r="BR75" s="119" t="str">
        <f>IFERROR(BQ75/BO75,"-")</f>
        <v>-</v>
      </c>
      <c r="BS75" s="120"/>
      <c r="BT75" s="121" t="str">
        <f>IFERROR(BS75/BO75,"-")</f>
        <v>-</v>
      </c>
      <c r="BU75" s="122"/>
      <c r="BV75" s="122"/>
      <c r="BW75" s="122"/>
      <c r="BX75" s="123"/>
      <c r="BY75" s="124" t="str">
        <f>IF(Q75=0,"",IF(BX75=0,"",(BX75/Q75)))</f>
        <v/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 t="str">
        <f>IF(Q75=0,"",IF(CG75=0,"",(CG75/Q75)))</f>
        <v/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201</v>
      </c>
      <c r="C76" s="184" t="s">
        <v>58</v>
      </c>
      <c r="D76" s="184"/>
      <c r="E76" s="184" t="s">
        <v>202</v>
      </c>
      <c r="F76" s="184" t="s">
        <v>203</v>
      </c>
      <c r="G76" s="184" t="s">
        <v>61</v>
      </c>
      <c r="H76" s="87" t="s">
        <v>138</v>
      </c>
      <c r="I76" s="87" t="s">
        <v>199</v>
      </c>
      <c r="J76" s="185" t="s">
        <v>204</v>
      </c>
      <c r="K76" s="176"/>
      <c r="L76" s="79">
        <v>2</v>
      </c>
      <c r="M76" s="79">
        <v>0</v>
      </c>
      <c r="N76" s="79">
        <v>16</v>
      </c>
      <c r="O76" s="88">
        <v>1</v>
      </c>
      <c r="P76" s="89">
        <v>0</v>
      </c>
      <c r="Q76" s="90">
        <f>O76+P76</f>
        <v>1</v>
      </c>
      <c r="R76" s="80">
        <f>IFERROR(Q76/N76,"-")</f>
        <v>0.0625</v>
      </c>
      <c r="S76" s="79">
        <v>0</v>
      </c>
      <c r="T76" s="79">
        <v>1</v>
      </c>
      <c r="U76" s="80">
        <f>IFERROR(T76/(Q76),"-")</f>
        <v>1</v>
      </c>
      <c r="V76" s="81"/>
      <c r="W76" s="82">
        <v>0</v>
      </c>
      <c r="X76" s="80">
        <f>IF(Q76=0,"-",W76/Q76)</f>
        <v>0</v>
      </c>
      <c r="Y76" s="181">
        <v>0</v>
      </c>
      <c r="Z76" s="182">
        <f>IFERROR(Y76/Q76,"-")</f>
        <v>0</v>
      </c>
      <c r="AA76" s="182" t="str">
        <f>IFERROR(Y76/W76,"-")</f>
        <v>-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1</v>
      </c>
      <c r="BP76" s="117">
        <f>IF(Q76=0,"",IF(BO76=0,"",(BO76/Q76)))</f>
        <v>1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205</v>
      </c>
      <c r="C77" s="184" t="s">
        <v>58</v>
      </c>
      <c r="D77" s="184"/>
      <c r="E77" s="184" t="s">
        <v>206</v>
      </c>
      <c r="F77" s="184" t="s">
        <v>207</v>
      </c>
      <c r="G77" s="184" t="s">
        <v>61</v>
      </c>
      <c r="H77" s="87" t="s">
        <v>138</v>
      </c>
      <c r="I77" s="87" t="s">
        <v>199</v>
      </c>
      <c r="J77" s="186" t="s">
        <v>185</v>
      </c>
      <c r="K77" s="176"/>
      <c r="L77" s="79">
        <v>7</v>
      </c>
      <c r="M77" s="79">
        <v>0</v>
      </c>
      <c r="N77" s="79">
        <v>35</v>
      </c>
      <c r="O77" s="88">
        <v>3</v>
      </c>
      <c r="P77" s="89">
        <v>0</v>
      </c>
      <c r="Q77" s="90">
        <f>O77+P77</f>
        <v>3</v>
      </c>
      <c r="R77" s="80">
        <f>IFERROR(Q77/N77,"-")</f>
        <v>0.085714285714286</v>
      </c>
      <c r="S77" s="79">
        <v>0</v>
      </c>
      <c r="T77" s="79">
        <v>1</v>
      </c>
      <c r="U77" s="80">
        <f>IFERROR(T77/(Q77),"-")</f>
        <v>0.33333333333333</v>
      </c>
      <c r="V77" s="81"/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1</v>
      </c>
      <c r="AO77" s="98">
        <f>IF(Q77=0,"",IF(AN77=0,"",(AN77/Q77)))</f>
        <v>0.33333333333333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>
        <v>1</v>
      </c>
      <c r="BG77" s="110">
        <f>IF(Q77=0,"",IF(BF77=0,"",(BF77/Q77)))</f>
        <v>0.33333333333333</v>
      </c>
      <c r="BH77" s="109"/>
      <c r="BI77" s="111">
        <f>IFERROR(BH77/BF77,"-")</f>
        <v>0</v>
      </c>
      <c r="BJ77" s="112"/>
      <c r="BK77" s="113">
        <f>IFERROR(BJ77/BF77,"-")</f>
        <v>0</v>
      </c>
      <c r="BL77" s="114"/>
      <c r="BM77" s="114"/>
      <c r="BN77" s="114"/>
      <c r="BO77" s="116"/>
      <c r="BP77" s="117">
        <f>IF(Q77=0,"",IF(BO77=0,"",(BO77/Q77)))</f>
        <v>0</v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>
        <v>1</v>
      </c>
      <c r="BY77" s="124">
        <f>IF(Q77=0,"",IF(BX77=0,"",(BX77/Q77)))</f>
        <v>0.33333333333333</v>
      </c>
      <c r="BZ77" s="125"/>
      <c r="CA77" s="126">
        <f>IFERROR(BZ77/BX77,"-")</f>
        <v>0</v>
      </c>
      <c r="CB77" s="127"/>
      <c r="CC77" s="128">
        <f>IFERROR(CB77/BX77,"-")</f>
        <v>0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208</v>
      </c>
      <c r="C78" s="184" t="s">
        <v>58</v>
      </c>
      <c r="D78" s="184"/>
      <c r="E78" s="184" t="s">
        <v>209</v>
      </c>
      <c r="F78" s="184" t="s">
        <v>210</v>
      </c>
      <c r="G78" s="184" t="s">
        <v>61</v>
      </c>
      <c r="H78" s="87" t="s">
        <v>138</v>
      </c>
      <c r="I78" s="87" t="s">
        <v>199</v>
      </c>
      <c r="J78" s="185" t="s">
        <v>181</v>
      </c>
      <c r="K78" s="176"/>
      <c r="L78" s="79">
        <v>4</v>
      </c>
      <c r="M78" s="79">
        <v>0</v>
      </c>
      <c r="N78" s="79">
        <v>33</v>
      </c>
      <c r="O78" s="88">
        <v>0</v>
      </c>
      <c r="P78" s="89">
        <v>0</v>
      </c>
      <c r="Q78" s="90">
        <f>O78+P78</f>
        <v>0</v>
      </c>
      <c r="R78" s="80">
        <f>IFERROR(Q78/N78,"-")</f>
        <v>0</v>
      </c>
      <c r="S78" s="79">
        <v>0</v>
      </c>
      <c r="T78" s="79">
        <v>0</v>
      </c>
      <c r="U78" s="80" t="str">
        <f>IFERROR(T78/(Q78),"-")</f>
        <v>-</v>
      </c>
      <c r="V78" s="81"/>
      <c r="W78" s="82">
        <v>0</v>
      </c>
      <c r="X78" s="80" t="str">
        <f>IF(Q78=0,"-",W78/Q78)</f>
        <v>-</v>
      </c>
      <c r="Y78" s="181">
        <v>0</v>
      </c>
      <c r="Z78" s="182" t="str">
        <f>IFERROR(Y78/Q78,"-")</f>
        <v>-</v>
      </c>
      <c r="AA78" s="182" t="str">
        <f>IFERROR(Y78/W78,"-")</f>
        <v>-</v>
      </c>
      <c r="AB78" s="176"/>
      <c r="AC78" s="83"/>
      <c r="AD78" s="77"/>
      <c r="AE78" s="91"/>
      <c r="AF78" s="92" t="str">
        <f>IF(Q78=0,"",IF(AE78=0,"",(AE78/Q78)))</f>
        <v/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 t="str">
        <f>IF(Q78=0,"",IF(AN78=0,"",(AN78/Q78)))</f>
        <v/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 t="str">
        <f>IF(Q78=0,"",IF(AW78=0,"",(AW78/Q78)))</f>
        <v/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 t="str">
        <f>IF(Q78=0,"",IF(BF78=0,"",(BF78/Q78)))</f>
        <v/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/>
      <c r="BP78" s="117" t="str">
        <f>IF(Q78=0,"",IF(BO78=0,"",(BO78/Q78)))</f>
        <v/>
      </c>
      <c r="BQ78" s="118"/>
      <c r="BR78" s="119" t="str">
        <f>IFERROR(BQ78/BO78,"-")</f>
        <v>-</v>
      </c>
      <c r="BS78" s="120"/>
      <c r="BT78" s="121" t="str">
        <f>IFERROR(BS78/BO78,"-")</f>
        <v>-</v>
      </c>
      <c r="BU78" s="122"/>
      <c r="BV78" s="122"/>
      <c r="BW78" s="122"/>
      <c r="BX78" s="123"/>
      <c r="BY78" s="124" t="str">
        <f>IF(Q78=0,"",IF(BX78=0,"",(BX78/Q78)))</f>
        <v/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 t="str">
        <f>IF(Q78=0,"",IF(CG78=0,"",(CG78/Q78)))</f>
        <v/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211</v>
      </c>
      <c r="C79" s="184" t="s">
        <v>58</v>
      </c>
      <c r="D79" s="184"/>
      <c r="E79" s="184" t="s">
        <v>92</v>
      </c>
      <c r="F79" s="184" t="s">
        <v>92</v>
      </c>
      <c r="G79" s="184" t="s">
        <v>93</v>
      </c>
      <c r="H79" s="87" t="s">
        <v>94</v>
      </c>
      <c r="I79" s="87"/>
      <c r="J79" s="87"/>
      <c r="K79" s="176"/>
      <c r="L79" s="79">
        <v>50</v>
      </c>
      <c r="M79" s="79">
        <v>34</v>
      </c>
      <c r="N79" s="79">
        <v>4</v>
      </c>
      <c r="O79" s="88">
        <v>5</v>
      </c>
      <c r="P79" s="89">
        <v>0</v>
      </c>
      <c r="Q79" s="90">
        <f>O79+P79</f>
        <v>5</v>
      </c>
      <c r="R79" s="80">
        <f>IFERROR(Q79/N79,"-")</f>
        <v>1.25</v>
      </c>
      <c r="S79" s="79">
        <v>1</v>
      </c>
      <c r="T79" s="79">
        <v>0</v>
      </c>
      <c r="U79" s="80">
        <f>IFERROR(T79/(Q79),"-")</f>
        <v>0</v>
      </c>
      <c r="V79" s="81"/>
      <c r="W79" s="82">
        <v>1</v>
      </c>
      <c r="X79" s="80">
        <f>IF(Q79=0,"-",W79/Q79)</f>
        <v>0.2</v>
      </c>
      <c r="Y79" s="181">
        <v>68000</v>
      </c>
      <c r="Z79" s="182">
        <f>IFERROR(Y79/Q79,"-")</f>
        <v>13600</v>
      </c>
      <c r="AA79" s="182">
        <f>IFERROR(Y79/W79,"-")</f>
        <v>68000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>
        <v>4</v>
      </c>
      <c r="BP79" s="117">
        <f>IF(Q79=0,"",IF(BO79=0,"",(BO79/Q79)))</f>
        <v>0.8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>
        <v>1</v>
      </c>
      <c r="BY79" s="124">
        <f>IF(Q79=0,"",IF(BX79=0,"",(BX79/Q79)))</f>
        <v>0.2</v>
      </c>
      <c r="BZ79" s="125">
        <v>1</v>
      </c>
      <c r="CA79" s="126">
        <f>IFERROR(BZ79/BX79,"-")</f>
        <v>1</v>
      </c>
      <c r="CB79" s="127">
        <v>68000</v>
      </c>
      <c r="CC79" s="128">
        <f>IFERROR(CB79/BX79,"-")</f>
        <v>68000</v>
      </c>
      <c r="CD79" s="129"/>
      <c r="CE79" s="129"/>
      <c r="CF79" s="129">
        <v>1</v>
      </c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1</v>
      </c>
      <c r="CQ79" s="138">
        <v>68000</v>
      </c>
      <c r="CR79" s="138">
        <v>68000</v>
      </c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>
        <f>AC80</f>
        <v>0.066666666666667</v>
      </c>
      <c r="B80" s="184" t="s">
        <v>212</v>
      </c>
      <c r="C80" s="184" t="s">
        <v>58</v>
      </c>
      <c r="D80" s="184"/>
      <c r="E80" s="184" t="s">
        <v>59</v>
      </c>
      <c r="F80" s="184" t="s">
        <v>102</v>
      </c>
      <c r="G80" s="184" t="s">
        <v>61</v>
      </c>
      <c r="H80" s="87" t="s">
        <v>213</v>
      </c>
      <c r="I80" s="87" t="s">
        <v>177</v>
      </c>
      <c r="J80" s="185" t="s">
        <v>181</v>
      </c>
      <c r="K80" s="176">
        <v>150000</v>
      </c>
      <c r="L80" s="79">
        <v>9</v>
      </c>
      <c r="M80" s="79">
        <v>0</v>
      </c>
      <c r="N80" s="79">
        <v>48</v>
      </c>
      <c r="O80" s="88">
        <v>4</v>
      </c>
      <c r="P80" s="89">
        <v>0</v>
      </c>
      <c r="Q80" s="90">
        <f>O80+P80</f>
        <v>4</v>
      </c>
      <c r="R80" s="80">
        <f>IFERROR(Q80/N80,"-")</f>
        <v>0.083333333333333</v>
      </c>
      <c r="S80" s="79">
        <v>0</v>
      </c>
      <c r="T80" s="79">
        <v>2</v>
      </c>
      <c r="U80" s="80">
        <f>IFERROR(T80/(Q80),"-")</f>
        <v>0.5</v>
      </c>
      <c r="V80" s="81">
        <f>IFERROR(K80/SUM(Q80:Q81),"-")</f>
        <v>13636.363636364</v>
      </c>
      <c r="W80" s="82">
        <v>0</v>
      </c>
      <c r="X80" s="80">
        <f>IF(Q80=0,"-",W80/Q80)</f>
        <v>0</v>
      </c>
      <c r="Y80" s="181">
        <v>0</v>
      </c>
      <c r="Z80" s="182">
        <f>IFERROR(Y80/Q80,"-")</f>
        <v>0</v>
      </c>
      <c r="AA80" s="182" t="str">
        <f>IFERROR(Y80/W80,"-")</f>
        <v>-</v>
      </c>
      <c r="AB80" s="176">
        <f>SUM(Y80:Y81)-SUM(K80:K81)</f>
        <v>-140000</v>
      </c>
      <c r="AC80" s="83">
        <f>SUM(Y80:Y81)/SUM(K80:K81)</f>
        <v>0.066666666666667</v>
      </c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>
        <v>1</v>
      </c>
      <c r="BG80" s="110">
        <f>IF(Q80=0,"",IF(BF80=0,"",(BF80/Q80)))</f>
        <v>0.25</v>
      </c>
      <c r="BH80" s="109"/>
      <c r="BI80" s="111">
        <f>IFERROR(BH80/BF80,"-")</f>
        <v>0</v>
      </c>
      <c r="BJ80" s="112"/>
      <c r="BK80" s="113">
        <f>IFERROR(BJ80/BF80,"-")</f>
        <v>0</v>
      </c>
      <c r="BL80" s="114"/>
      <c r="BM80" s="114"/>
      <c r="BN80" s="114"/>
      <c r="BO80" s="116">
        <v>2</v>
      </c>
      <c r="BP80" s="117">
        <f>IF(Q80=0,"",IF(BO80=0,"",(BO80/Q80)))</f>
        <v>0.5</v>
      </c>
      <c r="BQ80" s="118"/>
      <c r="BR80" s="119">
        <f>IFERROR(BQ80/BO80,"-")</f>
        <v>0</v>
      </c>
      <c r="BS80" s="120"/>
      <c r="BT80" s="121">
        <f>IFERROR(BS80/BO80,"-")</f>
        <v>0</v>
      </c>
      <c r="BU80" s="122"/>
      <c r="BV80" s="122"/>
      <c r="BW80" s="122"/>
      <c r="BX80" s="123">
        <v>1</v>
      </c>
      <c r="BY80" s="124">
        <f>IF(Q80=0,"",IF(BX80=0,"",(BX80/Q80)))</f>
        <v>0.25</v>
      </c>
      <c r="BZ80" s="125"/>
      <c r="CA80" s="126">
        <f>IFERROR(BZ80/BX80,"-")</f>
        <v>0</v>
      </c>
      <c r="CB80" s="127"/>
      <c r="CC80" s="128">
        <f>IFERROR(CB80/BX80,"-")</f>
        <v>0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214</v>
      </c>
      <c r="C81" s="184" t="s">
        <v>58</v>
      </c>
      <c r="D81" s="184"/>
      <c r="E81" s="184" t="s">
        <v>59</v>
      </c>
      <c r="F81" s="184" t="s">
        <v>102</v>
      </c>
      <c r="G81" s="184" t="s">
        <v>93</v>
      </c>
      <c r="H81" s="87"/>
      <c r="I81" s="87"/>
      <c r="J81" s="87"/>
      <c r="K81" s="176"/>
      <c r="L81" s="79">
        <v>29</v>
      </c>
      <c r="M81" s="79">
        <v>24</v>
      </c>
      <c r="N81" s="79">
        <v>20</v>
      </c>
      <c r="O81" s="88">
        <v>7</v>
      </c>
      <c r="P81" s="89">
        <v>0</v>
      </c>
      <c r="Q81" s="90">
        <f>O81+P81</f>
        <v>7</v>
      </c>
      <c r="R81" s="80">
        <f>IFERROR(Q81/N81,"-")</f>
        <v>0.35</v>
      </c>
      <c r="S81" s="79">
        <v>1</v>
      </c>
      <c r="T81" s="79">
        <v>1</v>
      </c>
      <c r="U81" s="80">
        <f>IFERROR(T81/(Q81),"-")</f>
        <v>0.14285714285714</v>
      </c>
      <c r="V81" s="81"/>
      <c r="W81" s="82">
        <v>1</v>
      </c>
      <c r="X81" s="80">
        <f>IF(Q81=0,"-",W81/Q81)</f>
        <v>0.14285714285714</v>
      </c>
      <c r="Y81" s="181">
        <v>10000</v>
      </c>
      <c r="Z81" s="182">
        <f>IFERROR(Y81/Q81,"-")</f>
        <v>1428.5714285714</v>
      </c>
      <c r="AA81" s="182">
        <f>IFERROR(Y81/W81,"-")</f>
        <v>10000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1</v>
      </c>
      <c r="BG81" s="110">
        <f>IF(Q81=0,"",IF(BF81=0,"",(BF81/Q81)))</f>
        <v>0.14285714285714</v>
      </c>
      <c r="BH81" s="109">
        <v>1</v>
      </c>
      <c r="BI81" s="111">
        <f>IFERROR(BH81/BF81,"-")</f>
        <v>1</v>
      </c>
      <c r="BJ81" s="112">
        <v>10000</v>
      </c>
      <c r="BK81" s="113">
        <f>IFERROR(BJ81/BF81,"-")</f>
        <v>10000</v>
      </c>
      <c r="BL81" s="114"/>
      <c r="BM81" s="114">
        <v>1</v>
      </c>
      <c r="BN81" s="114"/>
      <c r="BO81" s="116">
        <v>6</v>
      </c>
      <c r="BP81" s="117">
        <f>IF(Q81=0,"",IF(BO81=0,"",(BO81/Q81)))</f>
        <v>0.85714285714286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/>
      <c r="BY81" s="124">
        <f>IF(Q81=0,"",IF(BX81=0,"",(BX81/Q81)))</f>
        <v>0</v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1</v>
      </c>
      <c r="CQ81" s="138">
        <v>10000</v>
      </c>
      <c r="CR81" s="138">
        <v>10000</v>
      </c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>
        <f>AC82</f>
        <v>0.2</v>
      </c>
      <c r="B82" s="184" t="s">
        <v>215</v>
      </c>
      <c r="C82" s="184" t="s">
        <v>58</v>
      </c>
      <c r="D82" s="184"/>
      <c r="E82" s="184" t="s">
        <v>216</v>
      </c>
      <c r="F82" s="184" t="s">
        <v>102</v>
      </c>
      <c r="G82" s="184" t="s">
        <v>61</v>
      </c>
      <c r="H82" s="87" t="s">
        <v>213</v>
      </c>
      <c r="I82" s="87" t="s">
        <v>151</v>
      </c>
      <c r="J82" s="185" t="s">
        <v>204</v>
      </c>
      <c r="K82" s="176">
        <v>90000</v>
      </c>
      <c r="L82" s="79">
        <v>9</v>
      </c>
      <c r="M82" s="79">
        <v>0</v>
      </c>
      <c r="N82" s="79">
        <v>50</v>
      </c>
      <c r="O82" s="88">
        <v>4</v>
      </c>
      <c r="P82" s="89">
        <v>0</v>
      </c>
      <c r="Q82" s="90">
        <f>O82+P82</f>
        <v>4</v>
      </c>
      <c r="R82" s="80">
        <f>IFERROR(Q82/N82,"-")</f>
        <v>0.08</v>
      </c>
      <c r="S82" s="79">
        <v>0</v>
      </c>
      <c r="T82" s="79">
        <v>2</v>
      </c>
      <c r="U82" s="80">
        <f>IFERROR(T82/(Q82),"-")</f>
        <v>0.5</v>
      </c>
      <c r="V82" s="81">
        <f>IFERROR(K82/SUM(Q82:Q83),"-")</f>
        <v>15000</v>
      </c>
      <c r="W82" s="82">
        <v>2</v>
      </c>
      <c r="X82" s="80">
        <f>IF(Q82=0,"-",W82/Q82)</f>
        <v>0.5</v>
      </c>
      <c r="Y82" s="181">
        <v>15000</v>
      </c>
      <c r="Z82" s="182">
        <f>IFERROR(Y82/Q82,"-")</f>
        <v>3750</v>
      </c>
      <c r="AA82" s="182">
        <f>IFERROR(Y82/W82,"-")</f>
        <v>7500</v>
      </c>
      <c r="AB82" s="176">
        <f>SUM(Y82:Y83)-SUM(K82:K83)</f>
        <v>-72000</v>
      </c>
      <c r="AC82" s="83">
        <f>SUM(Y82:Y83)/SUM(K82:K83)</f>
        <v>0.2</v>
      </c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4</v>
      </c>
      <c r="BP82" s="117">
        <f>IF(Q82=0,"",IF(BO82=0,"",(BO82/Q82)))</f>
        <v>1</v>
      </c>
      <c r="BQ82" s="118">
        <v>2</v>
      </c>
      <c r="BR82" s="119">
        <f>IFERROR(BQ82/BO82,"-")</f>
        <v>0.5</v>
      </c>
      <c r="BS82" s="120">
        <v>15000</v>
      </c>
      <c r="BT82" s="121">
        <f>IFERROR(BS82/BO82,"-")</f>
        <v>3750</v>
      </c>
      <c r="BU82" s="122">
        <v>2</v>
      </c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2</v>
      </c>
      <c r="CQ82" s="138">
        <v>15000</v>
      </c>
      <c r="CR82" s="138">
        <v>10000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217</v>
      </c>
      <c r="C83" s="184" t="s">
        <v>58</v>
      </c>
      <c r="D83" s="184"/>
      <c r="E83" s="184" t="s">
        <v>216</v>
      </c>
      <c r="F83" s="184" t="s">
        <v>102</v>
      </c>
      <c r="G83" s="184" t="s">
        <v>93</v>
      </c>
      <c r="H83" s="87"/>
      <c r="I83" s="87"/>
      <c r="J83" s="87"/>
      <c r="K83" s="176"/>
      <c r="L83" s="79">
        <v>18</v>
      </c>
      <c r="M83" s="79">
        <v>13</v>
      </c>
      <c r="N83" s="79">
        <v>3</v>
      </c>
      <c r="O83" s="88">
        <v>2</v>
      </c>
      <c r="P83" s="89">
        <v>0</v>
      </c>
      <c r="Q83" s="90">
        <f>O83+P83</f>
        <v>2</v>
      </c>
      <c r="R83" s="80">
        <f>IFERROR(Q83/N83,"-")</f>
        <v>0.66666666666667</v>
      </c>
      <c r="S83" s="79">
        <v>0</v>
      </c>
      <c r="T83" s="79">
        <v>1</v>
      </c>
      <c r="U83" s="80">
        <f>IFERROR(T83/(Q83),"-")</f>
        <v>0.5</v>
      </c>
      <c r="V83" s="81"/>
      <c r="W83" s="82">
        <v>1</v>
      </c>
      <c r="X83" s="80">
        <f>IF(Q83=0,"-",W83/Q83)</f>
        <v>0.5</v>
      </c>
      <c r="Y83" s="181">
        <v>3000</v>
      </c>
      <c r="Z83" s="182">
        <f>IFERROR(Y83/Q83,"-")</f>
        <v>1500</v>
      </c>
      <c r="AA83" s="182">
        <f>IFERROR(Y83/W83,"-")</f>
        <v>3000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>
        <f>IF(Q83=0,"",IF(BF83=0,"",(BF83/Q83)))</f>
        <v>0</v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>
        <v>1</v>
      </c>
      <c r="BP83" s="117">
        <f>IF(Q83=0,"",IF(BO83=0,"",(BO83/Q83)))</f>
        <v>0.5</v>
      </c>
      <c r="BQ83" s="118"/>
      <c r="BR83" s="119">
        <f>IFERROR(BQ83/BO83,"-")</f>
        <v>0</v>
      </c>
      <c r="BS83" s="120"/>
      <c r="BT83" s="121">
        <f>IFERROR(BS83/BO83,"-")</f>
        <v>0</v>
      </c>
      <c r="BU83" s="122"/>
      <c r="BV83" s="122"/>
      <c r="BW83" s="122"/>
      <c r="BX83" s="123">
        <v>1</v>
      </c>
      <c r="BY83" s="124">
        <f>IF(Q83=0,"",IF(BX83=0,"",(BX83/Q83)))</f>
        <v>0.5</v>
      </c>
      <c r="BZ83" s="125">
        <v>1</v>
      </c>
      <c r="CA83" s="126">
        <f>IFERROR(BZ83/BX83,"-")</f>
        <v>1</v>
      </c>
      <c r="CB83" s="127">
        <v>3000</v>
      </c>
      <c r="CC83" s="128">
        <f>IFERROR(CB83/BX83,"-")</f>
        <v>3000</v>
      </c>
      <c r="CD83" s="129">
        <v>1</v>
      </c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1</v>
      </c>
      <c r="CQ83" s="138">
        <v>3000</v>
      </c>
      <c r="CR83" s="138">
        <v>3000</v>
      </c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>
        <f>AC84</f>
        <v>2.7368421052632</v>
      </c>
      <c r="B84" s="184" t="s">
        <v>218</v>
      </c>
      <c r="C84" s="184" t="s">
        <v>58</v>
      </c>
      <c r="D84" s="184"/>
      <c r="E84" s="184" t="s">
        <v>101</v>
      </c>
      <c r="F84" s="184" t="s">
        <v>102</v>
      </c>
      <c r="G84" s="184" t="s">
        <v>61</v>
      </c>
      <c r="H84" s="87" t="s">
        <v>98</v>
      </c>
      <c r="I84" s="87" t="s">
        <v>177</v>
      </c>
      <c r="J84" s="87"/>
      <c r="K84" s="176">
        <v>190000</v>
      </c>
      <c r="L84" s="79">
        <v>5</v>
      </c>
      <c r="M84" s="79">
        <v>0</v>
      </c>
      <c r="N84" s="79">
        <v>42</v>
      </c>
      <c r="O84" s="88">
        <v>1</v>
      </c>
      <c r="P84" s="89">
        <v>0</v>
      </c>
      <c r="Q84" s="90">
        <f>O84+P84</f>
        <v>1</v>
      </c>
      <c r="R84" s="80">
        <f>IFERROR(Q84/N84,"-")</f>
        <v>0.023809523809524</v>
      </c>
      <c r="S84" s="79">
        <v>0</v>
      </c>
      <c r="T84" s="79">
        <v>0</v>
      </c>
      <c r="U84" s="80">
        <f>IFERROR(T84/(Q84),"-")</f>
        <v>0</v>
      </c>
      <c r="V84" s="81">
        <f>IFERROR(K84/SUM(Q84:Q85),"-")</f>
        <v>31666.666666667</v>
      </c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>
        <f>SUM(Y84:Y85)-SUM(K84:K85)</f>
        <v>330000</v>
      </c>
      <c r="AC84" s="83">
        <f>SUM(Y84:Y85)/SUM(K84:K85)</f>
        <v>2.7368421052632</v>
      </c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>
        <v>1</v>
      </c>
      <c r="BP84" s="117">
        <f>IF(Q84=0,"",IF(BO84=0,"",(BO84/Q84)))</f>
        <v>1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219</v>
      </c>
      <c r="C85" s="184" t="s">
        <v>58</v>
      </c>
      <c r="D85" s="184"/>
      <c r="E85" s="184" t="s">
        <v>101</v>
      </c>
      <c r="F85" s="184" t="s">
        <v>102</v>
      </c>
      <c r="G85" s="184" t="s">
        <v>93</v>
      </c>
      <c r="H85" s="87"/>
      <c r="I85" s="87"/>
      <c r="J85" s="87"/>
      <c r="K85" s="176"/>
      <c r="L85" s="79">
        <v>31</v>
      </c>
      <c r="M85" s="79">
        <v>20</v>
      </c>
      <c r="N85" s="79">
        <v>7</v>
      </c>
      <c r="O85" s="88">
        <v>5</v>
      </c>
      <c r="P85" s="89">
        <v>0</v>
      </c>
      <c r="Q85" s="90">
        <f>O85+P85</f>
        <v>5</v>
      </c>
      <c r="R85" s="80">
        <f>IFERROR(Q85/N85,"-")</f>
        <v>0.71428571428571</v>
      </c>
      <c r="S85" s="79">
        <v>1</v>
      </c>
      <c r="T85" s="79">
        <v>1</v>
      </c>
      <c r="U85" s="80">
        <f>IFERROR(T85/(Q85),"-")</f>
        <v>0.2</v>
      </c>
      <c r="V85" s="81"/>
      <c r="W85" s="82">
        <v>2</v>
      </c>
      <c r="X85" s="80">
        <f>IF(Q85=0,"-",W85/Q85)</f>
        <v>0.4</v>
      </c>
      <c r="Y85" s="181">
        <v>520000</v>
      </c>
      <c r="Z85" s="182">
        <f>IFERROR(Y85/Q85,"-")</f>
        <v>104000</v>
      </c>
      <c r="AA85" s="182">
        <f>IFERROR(Y85/W85,"-")</f>
        <v>260000</v>
      </c>
      <c r="AB85" s="176"/>
      <c r="AC85" s="83"/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>
        <f>IF(Q85=0,"",IF(BF85=0,"",(BF85/Q85)))</f>
        <v>0</v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>
        <v>4</v>
      </c>
      <c r="BP85" s="117">
        <f>IF(Q85=0,"",IF(BO85=0,"",(BO85/Q85)))</f>
        <v>0.8</v>
      </c>
      <c r="BQ85" s="118">
        <v>1</v>
      </c>
      <c r="BR85" s="119">
        <f>IFERROR(BQ85/BO85,"-")</f>
        <v>0.25</v>
      </c>
      <c r="BS85" s="120">
        <v>60000</v>
      </c>
      <c r="BT85" s="121">
        <f>IFERROR(BS85/BO85,"-")</f>
        <v>15000</v>
      </c>
      <c r="BU85" s="122"/>
      <c r="BV85" s="122"/>
      <c r="BW85" s="122">
        <v>1</v>
      </c>
      <c r="BX85" s="123">
        <v>1</v>
      </c>
      <c r="BY85" s="124">
        <f>IF(Q85=0,"",IF(BX85=0,"",(BX85/Q85)))</f>
        <v>0.2</v>
      </c>
      <c r="BZ85" s="125">
        <v>1</v>
      </c>
      <c r="CA85" s="126">
        <f>IFERROR(BZ85/BX85,"-")</f>
        <v>1</v>
      </c>
      <c r="CB85" s="127">
        <v>460000</v>
      </c>
      <c r="CC85" s="128">
        <f>IFERROR(CB85/BX85,"-")</f>
        <v>460000</v>
      </c>
      <c r="CD85" s="129"/>
      <c r="CE85" s="129"/>
      <c r="CF85" s="129">
        <v>1</v>
      </c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2</v>
      </c>
      <c r="CQ85" s="138">
        <v>520000</v>
      </c>
      <c r="CR85" s="138">
        <v>460000</v>
      </c>
      <c r="CS85" s="138"/>
      <c r="CT85" s="139" t="str">
        <f>IF(AND(CR85=0,CS85=0),"",IF(AND(CR85&lt;=100000,CS85&lt;=100000),"",IF(CR85/CQ85&gt;0.7,"男高",IF(CS85/CQ85&gt;0.7,"女高",""))))</f>
        <v>男高</v>
      </c>
    </row>
    <row r="86" spans="1:99">
      <c r="A86" s="30"/>
      <c r="B86" s="84"/>
      <c r="C86" s="84"/>
      <c r="D86" s="85"/>
      <c r="E86" s="85"/>
      <c r="F86" s="85"/>
      <c r="G86" s="86"/>
      <c r="H86" s="87"/>
      <c r="I86" s="87"/>
      <c r="J86" s="87"/>
      <c r="K86" s="177"/>
      <c r="L86" s="34"/>
      <c r="M86" s="34"/>
      <c r="N86" s="31"/>
      <c r="O86" s="23"/>
      <c r="P86" s="23"/>
      <c r="Q86" s="23"/>
      <c r="R86" s="32"/>
      <c r="S86" s="32"/>
      <c r="T86" s="23"/>
      <c r="U86" s="32"/>
      <c r="V86" s="25"/>
      <c r="W86" s="25"/>
      <c r="X86" s="25"/>
      <c r="Y86" s="183"/>
      <c r="Z86" s="183"/>
      <c r="AA86" s="183"/>
      <c r="AB86" s="183"/>
      <c r="AC86" s="33"/>
      <c r="AD86" s="57"/>
      <c r="AE86" s="61"/>
      <c r="AF86" s="62"/>
      <c r="AG86" s="61"/>
      <c r="AH86" s="65"/>
      <c r="AI86" s="66"/>
      <c r="AJ86" s="67"/>
      <c r="AK86" s="68"/>
      <c r="AL86" s="68"/>
      <c r="AM86" s="68"/>
      <c r="AN86" s="61"/>
      <c r="AO86" s="62"/>
      <c r="AP86" s="61"/>
      <c r="AQ86" s="65"/>
      <c r="AR86" s="66"/>
      <c r="AS86" s="67"/>
      <c r="AT86" s="68"/>
      <c r="AU86" s="68"/>
      <c r="AV86" s="68"/>
      <c r="AW86" s="61"/>
      <c r="AX86" s="62"/>
      <c r="AY86" s="61"/>
      <c r="AZ86" s="65"/>
      <c r="BA86" s="66"/>
      <c r="BB86" s="67"/>
      <c r="BC86" s="68"/>
      <c r="BD86" s="68"/>
      <c r="BE86" s="68"/>
      <c r="BF86" s="61"/>
      <c r="BG86" s="62"/>
      <c r="BH86" s="61"/>
      <c r="BI86" s="65"/>
      <c r="BJ86" s="66"/>
      <c r="BK86" s="67"/>
      <c r="BL86" s="68"/>
      <c r="BM86" s="68"/>
      <c r="BN86" s="68"/>
      <c r="BO86" s="63"/>
      <c r="BP86" s="64"/>
      <c r="BQ86" s="61"/>
      <c r="BR86" s="65"/>
      <c r="BS86" s="66"/>
      <c r="BT86" s="67"/>
      <c r="BU86" s="68"/>
      <c r="BV86" s="68"/>
      <c r="BW86" s="68"/>
      <c r="BX86" s="63"/>
      <c r="BY86" s="64"/>
      <c r="BZ86" s="61"/>
      <c r="CA86" s="65"/>
      <c r="CB86" s="66"/>
      <c r="CC86" s="67"/>
      <c r="CD86" s="68"/>
      <c r="CE86" s="68"/>
      <c r="CF86" s="68"/>
      <c r="CG86" s="63"/>
      <c r="CH86" s="64"/>
      <c r="CI86" s="61"/>
      <c r="CJ86" s="65"/>
      <c r="CK86" s="66"/>
      <c r="CL86" s="67"/>
      <c r="CM86" s="68"/>
      <c r="CN86" s="68"/>
      <c r="CO86" s="68"/>
      <c r="CP86" s="69"/>
      <c r="CQ86" s="66"/>
      <c r="CR86" s="66"/>
      <c r="CS86" s="66"/>
      <c r="CT86" s="70"/>
    </row>
    <row r="87" spans="1:99">
      <c r="A87" s="30"/>
      <c r="B87" s="37"/>
      <c r="C87" s="37"/>
      <c r="D87" s="21"/>
      <c r="E87" s="21"/>
      <c r="F87" s="21"/>
      <c r="G87" s="22"/>
      <c r="H87" s="36"/>
      <c r="I87" s="36"/>
      <c r="J87" s="73"/>
      <c r="K87" s="178"/>
      <c r="L87" s="34"/>
      <c r="M87" s="34"/>
      <c r="N87" s="31"/>
      <c r="O87" s="23"/>
      <c r="P87" s="23"/>
      <c r="Q87" s="23"/>
      <c r="R87" s="32"/>
      <c r="S87" s="32"/>
      <c r="T87" s="23"/>
      <c r="U87" s="32"/>
      <c r="V87" s="25"/>
      <c r="W87" s="25"/>
      <c r="X87" s="25"/>
      <c r="Y87" s="183"/>
      <c r="Z87" s="183"/>
      <c r="AA87" s="183"/>
      <c r="AB87" s="183"/>
      <c r="AC87" s="33"/>
      <c r="AD87" s="59"/>
      <c r="AE87" s="61"/>
      <c r="AF87" s="62"/>
      <c r="AG87" s="61"/>
      <c r="AH87" s="65"/>
      <c r="AI87" s="66"/>
      <c r="AJ87" s="67"/>
      <c r="AK87" s="68"/>
      <c r="AL87" s="68"/>
      <c r="AM87" s="68"/>
      <c r="AN87" s="61"/>
      <c r="AO87" s="62"/>
      <c r="AP87" s="61"/>
      <c r="AQ87" s="65"/>
      <c r="AR87" s="66"/>
      <c r="AS87" s="67"/>
      <c r="AT87" s="68"/>
      <c r="AU87" s="68"/>
      <c r="AV87" s="68"/>
      <c r="AW87" s="61"/>
      <c r="AX87" s="62"/>
      <c r="AY87" s="61"/>
      <c r="AZ87" s="65"/>
      <c r="BA87" s="66"/>
      <c r="BB87" s="67"/>
      <c r="BC87" s="68"/>
      <c r="BD87" s="68"/>
      <c r="BE87" s="68"/>
      <c r="BF87" s="61"/>
      <c r="BG87" s="62"/>
      <c r="BH87" s="61"/>
      <c r="BI87" s="65"/>
      <c r="BJ87" s="66"/>
      <c r="BK87" s="67"/>
      <c r="BL87" s="68"/>
      <c r="BM87" s="68"/>
      <c r="BN87" s="68"/>
      <c r="BO87" s="63"/>
      <c r="BP87" s="64"/>
      <c r="BQ87" s="61"/>
      <c r="BR87" s="65"/>
      <c r="BS87" s="66"/>
      <c r="BT87" s="67"/>
      <c r="BU87" s="68"/>
      <c r="BV87" s="68"/>
      <c r="BW87" s="68"/>
      <c r="BX87" s="63"/>
      <c r="BY87" s="64"/>
      <c r="BZ87" s="61"/>
      <c r="CA87" s="65"/>
      <c r="CB87" s="66"/>
      <c r="CC87" s="67"/>
      <c r="CD87" s="68"/>
      <c r="CE87" s="68"/>
      <c r="CF87" s="68"/>
      <c r="CG87" s="63"/>
      <c r="CH87" s="64"/>
      <c r="CI87" s="61"/>
      <c r="CJ87" s="65"/>
      <c r="CK87" s="66"/>
      <c r="CL87" s="67"/>
      <c r="CM87" s="68"/>
      <c r="CN87" s="68"/>
      <c r="CO87" s="68"/>
      <c r="CP87" s="69"/>
      <c r="CQ87" s="66"/>
      <c r="CR87" s="66"/>
      <c r="CS87" s="66"/>
      <c r="CT87" s="70"/>
    </row>
    <row r="88" spans="1:99">
      <c r="A88" s="19">
        <f>AC88</f>
        <v>1.2312837108954</v>
      </c>
      <c r="B88" s="39"/>
      <c r="C88" s="39"/>
      <c r="D88" s="39"/>
      <c r="E88" s="39"/>
      <c r="F88" s="39"/>
      <c r="G88" s="39"/>
      <c r="H88" s="40" t="s">
        <v>220</v>
      </c>
      <c r="I88" s="40"/>
      <c r="J88" s="40"/>
      <c r="K88" s="179">
        <f>SUM(K6:K87)</f>
        <v>4635000</v>
      </c>
      <c r="L88" s="41">
        <f>SUM(L6:L87)</f>
        <v>2314</v>
      </c>
      <c r="M88" s="41">
        <f>SUM(M6:M87)</f>
        <v>943</v>
      </c>
      <c r="N88" s="41">
        <f>SUM(N6:N87)</f>
        <v>2487</v>
      </c>
      <c r="O88" s="41">
        <f>SUM(O6:O87)</f>
        <v>397</v>
      </c>
      <c r="P88" s="41">
        <f>SUM(P6:P87)</f>
        <v>1</v>
      </c>
      <c r="Q88" s="41">
        <f>SUM(Q6:Q87)</f>
        <v>398</v>
      </c>
      <c r="R88" s="42">
        <f>IFERROR(Q88/N88,"-")</f>
        <v>0.1600321672698</v>
      </c>
      <c r="S88" s="76">
        <f>SUM(S6:S87)</f>
        <v>45</v>
      </c>
      <c r="T88" s="76">
        <f>SUM(T6:T87)</f>
        <v>149</v>
      </c>
      <c r="U88" s="42">
        <f>IFERROR(S88/Q88,"-")</f>
        <v>0.11306532663317</v>
      </c>
      <c r="V88" s="43">
        <f>IFERROR(K88/Q88,"-")</f>
        <v>11645.728643216</v>
      </c>
      <c r="W88" s="44">
        <f>SUM(W6:W87)</f>
        <v>99</v>
      </c>
      <c r="X88" s="42">
        <f>IFERROR(W88/Q88,"-")</f>
        <v>0.24874371859296</v>
      </c>
      <c r="Y88" s="179">
        <f>SUM(Y6:Y87)</f>
        <v>5707000</v>
      </c>
      <c r="Z88" s="179">
        <f>IFERROR(Y88/Q88,"-")</f>
        <v>14339.195979899</v>
      </c>
      <c r="AA88" s="179">
        <f>IFERROR(Y88/W88,"-")</f>
        <v>57646.464646465</v>
      </c>
      <c r="AB88" s="179">
        <f>Y88-K88</f>
        <v>1072000</v>
      </c>
      <c r="AC88" s="45">
        <f>Y88/K88</f>
        <v>1.2312837108954</v>
      </c>
      <c r="AD88" s="58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9"/>
    <mergeCell ref="K6:K19"/>
    <mergeCell ref="V6:V19"/>
    <mergeCell ref="AB6:AB19"/>
    <mergeCell ref="AC6:AC19"/>
    <mergeCell ref="A20:A24"/>
    <mergeCell ref="K20:K24"/>
    <mergeCell ref="V20:V24"/>
    <mergeCell ref="AB20:AB24"/>
    <mergeCell ref="AC20:AC24"/>
    <mergeCell ref="A25:A32"/>
    <mergeCell ref="K25:K32"/>
    <mergeCell ref="V25:V32"/>
    <mergeCell ref="AB25:AB32"/>
    <mergeCell ref="AC25:AC32"/>
    <mergeCell ref="A33:A37"/>
    <mergeCell ref="K33:K37"/>
    <mergeCell ref="V33:V37"/>
    <mergeCell ref="AB33:AB37"/>
    <mergeCell ref="AC33:AC37"/>
    <mergeCell ref="A38:A42"/>
    <mergeCell ref="K38:K42"/>
    <mergeCell ref="V38:V42"/>
    <mergeCell ref="AB38:AB42"/>
    <mergeCell ref="AC38:AC42"/>
    <mergeCell ref="A43:A46"/>
    <mergeCell ref="K43:K46"/>
    <mergeCell ref="V43:V46"/>
    <mergeCell ref="AB43:AB46"/>
    <mergeCell ref="AC43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9"/>
    <mergeCell ref="K75:K79"/>
    <mergeCell ref="V75:V79"/>
    <mergeCell ref="AB75:AB79"/>
    <mergeCell ref="AC75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0.13181818181818</v>
      </c>
      <c r="B6" s="184" t="s">
        <v>222</v>
      </c>
      <c r="C6" s="184" t="s">
        <v>58</v>
      </c>
      <c r="D6" s="184" t="s">
        <v>223</v>
      </c>
      <c r="E6" s="184"/>
      <c r="F6" s="184"/>
      <c r="G6" s="184" t="s">
        <v>61</v>
      </c>
      <c r="H6" s="87" t="s">
        <v>224</v>
      </c>
      <c r="I6" s="87" t="s">
        <v>225</v>
      </c>
      <c r="J6" s="87"/>
      <c r="K6" s="176">
        <v>220000</v>
      </c>
      <c r="L6" s="79">
        <v>39</v>
      </c>
      <c r="M6" s="79">
        <v>0</v>
      </c>
      <c r="N6" s="79">
        <v>132</v>
      </c>
      <c r="O6" s="88">
        <v>23</v>
      </c>
      <c r="P6" s="89">
        <v>0</v>
      </c>
      <c r="Q6" s="90">
        <f>O6+P6</f>
        <v>23</v>
      </c>
      <c r="R6" s="80">
        <f>IFERROR(Q6/N6,"-")</f>
        <v>0.17424242424242</v>
      </c>
      <c r="S6" s="79">
        <v>3</v>
      </c>
      <c r="T6" s="79">
        <v>8</v>
      </c>
      <c r="U6" s="80">
        <f>IFERROR(T6/(Q6),"-")</f>
        <v>0.34782608695652</v>
      </c>
      <c r="V6" s="81">
        <f>IFERROR(K6/SUM(Q6:Q7),"-")</f>
        <v>5945.9459459459</v>
      </c>
      <c r="W6" s="82">
        <v>5</v>
      </c>
      <c r="X6" s="80">
        <f>IF(Q6=0,"-",W6/Q6)</f>
        <v>0.21739130434783</v>
      </c>
      <c r="Y6" s="181">
        <v>20000</v>
      </c>
      <c r="Z6" s="182">
        <f>IFERROR(Y6/Q6,"-")</f>
        <v>869.5652173913</v>
      </c>
      <c r="AA6" s="182">
        <f>IFERROR(Y6/W6,"-")</f>
        <v>4000</v>
      </c>
      <c r="AB6" s="176">
        <f>SUM(Y6:Y7)-SUM(K6:K7)</f>
        <v>-191000</v>
      </c>
      <c r="AC6" s="83">
        <f>SUM(Y6:Y7)/SUM(K6:K7)</f>
        <v>0.13181818181818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6</v>
      </c>
      <c r="AO6" s="98">
        <f>IF(Q6=0,"",IF(AN6=0,"",(AN6/Q6)))</f>
        <v>0.26086956521739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6</v>
      </c>
      <c r="AX6" s="104">
        <f>IF(Q6=0,"",IF(AW6=0,"",(AW6/Q6)))</f>
        <v>0.26086956521739</v>
      </c>
      <c r="AY6" s="103">
        <v>2</v>
      </c>
      <c r="AZ6" s="105">
        <f>IFERROR(AY6/AW6,"-")</f>
        <v>0.33333333333333</v>
      </c>
      <c r="BA6" s="106">
        <v>6000</v>
      </c>
      <c r="BB6" s="107">
        <f>IFERROR(BA6/AW6,"-")</f>
        <v>1000</v>
      </c>
      <c r="BC6" s="108">
        <v>2</v>
      </c>
      <c r="BD6" s="108"/>
      <c r="BE6" s="108"/>
      <c r="BF6" s="109">
        <v>6</v>
      </c>
      <c r="BG6" s="110">
        <f>IF(Q6=0,"",IF(BF6=0,"",(BF6/Q6)))</f>
        <v>0.26086956521739</v>
      </c>
      <c r="BH6" s="109">
        <v>1</v>
      </c>
      <c r="BI6" s="111">
        <f>IFERROR(BH6/BF6,"-")</f>
        <v>0.16666666666667</v>
      </c>
      <c r="BJ6" s="112">
        <v>10000</v>
      </c>
      <c r="BK6" s="113">
        <f>IFERROR(BJ6/BF6,"-")</f>
        <v>1666.6666666667</v>
      </c>
      <c r="BL6" s="114"/>
      <c r="BM6" s="114">
        <v>1</v>
      </c>
      <c r="BN6" s="114"/>
      <c r="BO6" s="116">
        <v>4</v>
      </c>
      <c r="BP6" s="117">
        <f>IF(Q6=0,"",IF(BO6=0,"",(BO6/Q6)))</f>
        <v>0.17391304347826</v>
      </c>
      <c r="BQ6" s="118">
        <v>1</v>
      </c>
      <c r="BR6" s="119">
        <f>IFERROR(BQ6/BO6,"-")</f>
        <v>0.25</v>
      </c>
      <c r="BS6" s="120">
        <v>1000</v>
      </c>
      <c r="BT6" s="121">
        <f>IFERROR(BS6/BO6,"-")</f>
        <v>250</v>
      </c>
      <c r="BU6" s="122">
        <v>1</v>
      </c>
      <c r="BV6" s="122"/>
      <c r="BW6" s="122"/>
      <c r="BX6" s="123">
        <v>1</v>
      </c>
      <c r="BY6" s="124">
        <f>IF(Q6=0,"",IF(BX6=0,"",(BX6/Q6)))</f>
        <v>0.043478260869565</v>
      </c>
      <c r="BZ6" s="125">
        <v>1</v>
      </c>
      <c r="CA6" s="126">
        <f>IFERROR(BZ6/BX6,"-")</f>
        <v>1</v>
      </c>
      <c r="CB6" s="127">
        <v>3000</v>
      </c>
      <c r="CC6" s="128">
        <f>IFERROR(CB6/BX6,"-")</f>
        <v>3000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5</v>
      </c>
      <c r="CQ6" s="138">
        <v>20000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226</v>
      </c>
      <c r="C7" s="184" t="s">
        <v>58</v>
      </c>
      <c r="D7" s="184"/>
      <c r="E7" s="184"/>
      <c r="F7" s="184"/>
      <c r="G7" s="184" t="s">
        <v>93</v>
      </c>
      <c r="H7" s="87"/>
      <c r="I7" s="87"/>
      <c r="J7" s="87"/>
      <c r="K7" s="176"/>
      <c r="L7" s="79">
        <v>119</v>
      </c>
      <c r="M7" s="79">
        <v>88</v>
      </c>
      <c r="N7" s="79">
        <v>23</v>
      </c>
      <c r="O7" s="88">
        <v>14</v>
      </c>
      <c r="P7" s="89">
        <v>0</v>
      </c>
      <c r="Q7" s="90">
        <f>O7+P7</f>
        <v>14</v>
      </c>
      <c r="R7" s="80">
        <f>IFERROR(Q7/N7,"-")</f>
        <v>0.60869565217391</v>
      </c>
      <c r="S7" s="79">
        <v>2</v>
      </c>
      <c r="T7" s="79">
        <v>2</v>
      </c>
      <c r="U7" s="80">
        <f>IFERROR(T7/(Q7),"-")</f>
        <v>0.14285714285714</v>
      </c>
      <c r="V7" s="81"/>
      <c r="W7" s="82">
        <v>3</v>
      </c>
      <c r="X7" s="80">
        <f>IF(Q7=0,"-",W7/Q7)</f>
        <v>0.21428571428571</v>
      </c>
      <c r="Y7" s="181">
        <v>9000</v>
      </c>
      <c r="Z7" s="182">
        <f>IFERROR(Y7/Q7,"-")</f>
        <v>642.85714285714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0.071428571428571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5</v>
      </c>
      <c r="AX7" s="104">
        <f>IF(Q7=0,"",IF(AW7=0,"",(AW7/Q7)))</f>
        <v>0.35714285714286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4</v>
      </c>
      <c r="BP7" s="117">
        <f>IF(Q7=0,"",IF(BO7=0,"",(BO7/Q7)))</f>
        <v>0.28571428571429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0.14285714285714</v>
      </c>
      <c r="BZ7" s="125">
        <v>2</v>
      </c>
      <c r="CA7" s="126">
        <f>IFERROR(BZ7/BX7,"-")</f>
        <v>1</v>
      </c>
      <c r="CB7" s="127">
        <v>4000</v>
      </c>
      <c r="CC7" s="128">
        <f>IFERROR(CB7/BX7,"-")</f>
        <v>2000</v>
      </c>
      <c r="CD7" s="129">
        <v>2</v>
      </c>
      <c r="CE7" s="129"/>
      <c r="CF7" s="129"/>
      <c r="CG7" s="130">
        <v>2</v>
      </c>
      <c r="CH7" s="131">
        <f>IF(Q7=0,"",IF(CG7=0,"",(CG7/Q7)))</f>
        <v>0.14285714285714</v>
      </c>
      <c r="CI7" s="132">
        <v>1</v>
      </c>
      <c r="CJ7" s="133">
        <f>IFERROR(CI7/CG7,"-")</f>
        <v>0.5</v>
      </c>
      <c r="CK7" s="134">
        <v>5000</v>
      </c>
      <c r="CL7" s="135">
        <f>IFERROR(CK7/CG7,"-")</f>
        <v>2500</v>
      </c>
      <c r="CM7" s="136">
        <v>1</v>
      </c>
      <c r="CN7" s="136"/>
      <c r="CO7" s="136"/>
      <c r="CP7" s="137">
        <v>3</v>
      </c>
      <c r="CQ7" s="138">
        <v>9000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1.275</v>
      </c>
      <c r="B8" s="184" t="s">
        <v>227</v>
      </c>
      <c r="C8" s="184" t="s">
        <v>58</v>
      </c>
      <c r="D8" s="184" t="s">
        <v>228</v>
      </c>
      <c r="E8" s="184" t="s">
        <v>229</v>
      </c>
      <c r="F8" s="184" t="s">
        <v>230</v>
      </c>
      <c r="G8" s="184" t="s">
        <v>61</v>
      </c>
      <c r="H8" s="87" t="s">
        <v>231</v>
      </c>
      <c r="I8" s="87" t="s">
        <v>232</v>
      </c>
      <c r="J8" s="87" t="s">
        <v>233</v>
      </c>
      <c r="K8" s="176">
        <v>80000</v>
      </c>
      <c r="L8" s="79">
        <v>9</v>
      </c>
      <c r="M8" s="79">
        <v>0</v>
      </c>
      <c r="N8" s="79">
        <v>38</v>
      </c>
      <c r="O8" s="88">
        <v>5</v>
      </c>
      <c r="P8" s="89">
        <v>0</v>
      </c>
      <c r="Q8" s="90">
        <f>O8+P8</f>
        <v>5</v>
      </c>
      <c r="R8" s="80">
        <f>IFERROR(Q8/N8,"-")</f>
        <v>0.13157894736842</v>
      </c>
      <c r="S8" s="79">
        <v>1</v>
      </c>
      <c r="T8" s="79">
        <v>3</v>
      </c>
      <c r="U8" s="80">
        <f>IFERROR(T8/(Q8),"-")</f>
        <v>0.6</v>
      </c>
      <c r="V8" s="81">
        <f>IFERROR(K8/SUM(Q8:Q9),"-")</f>
        <v>5714.2857142857</v>
      </c>
      <c r="W8" s="82">
        <v>1</v>
      </c>
      <c r="X8" s="80">
        <f>IF(Q8=0,"-",W8/Q8)</f>
        <v>0.2</v>
      </c>
      <c r="Y8" s="181">
        <v>20000</v>
      </c>
      <c r="Z8" s="182">
        <f>IFERROR(Y8/Q8,"-")</f>
        <v>4000</v>
      </c>
      <c r="AA8" s="182">
        <f>IFERROR(Y8/W8,"-")</f>
        <v>20000</v>
      </c>
      <c r="AB8" s="176">
        <f>SUM(Y8:Y9)-SUM(K8:K9)</f>
        <v>22000</v>
      </c>
      <c r="AC8" s="83">
        <f>SUM(Y8:Y9)/SUM(K8:K9)</f>
        <v>1.275</v>
      </c>
      <c r="AD8" s="77"/>
      <c r="AE8" s="91">
        <v>2</v>
      </c>
      <c r="AF8" s="92">
        <f>IF(Q8=0,"",IF(AE8=0,"",(AE8/Q8)))</f>
        <v>0.4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0.2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</v>
      </c>
      <c r="BZ8" s="125">
        <v>1</v>
      </c>
      <c r="CA8" s="126">
        <f>IFERROR(BZ8/BX8,"-")</f>
        <v>1</v>
      </c>
      <c r="CB8" s="127">
        <v>20000</v>
      </c>
      <c r="CC8" s="128">
        <f>IFERROR(CB8/BX8,"-")</f>
        <v>20000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20000</v>
      </c>
      <c r="CR8" s="138">
        <v>20000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234</v>
      </c>
      <c r="C9" s="184" t="s">
        <v>58</v>
      </c>
      <c r="D9" s="184"/>
      <c r="E9" s="184"/>
      <c r="F9" s="184"/>
      <c r="G9" s="184" t="s">
        <v>93</v>
      </c>
      <c r="H9" s="87"/>
      <c r="I9" s="87"/>
      <c r="J9" s="87"/>
      <c r="K9" s="176"/>
      <c r="L9" s="79">
        <v>35</v>
      </c>
      <c r="M9" s="79">
        <v>26</v>
      </c>
      <c r="N9" s="79">
        <v>13</v>
      </c>
      <c r="O9" s="88">
        <v>9</v>
      </c>
      <c r="P9" s="89">
        <v>0</v>
      </c>
      <c r="Q9" s="90">
        <f>O9+P9</f>
        <v>9</v>
      </c>
      <c r="R9" s="80">
        <f>IFERROR(Q9/N9,"-")</f>
        <v>0.69230769230769</v>
      </c>
      <c r="S9" s="79">
        <v>3</v>
      </c>
      <c r="T9" s="79">
        <v>2</v>
      </c>
      <c r="U9" s="80">
        <f>IFERROR(T9/(Q9),"-")</f>
        <v>0.22222222222222</v>
      </c>
      <c r="V9" s="81"/>
      <c r="W9" s="82">
        <v>3</v>
      </c>
      <c r="X9" s="80">
        <f>IF(Q9=0,"-",W9/Q9)</f>
        <v>0.33333333333333</v>
      </c>
      <c r="Y9" s="181">
        <v>82000</v>
      </c>
      <c r="Z9" s="182">
        <f>IFERROR(Y9/Q9,"-")</f>
        <v>9111.1111111111</v>
      </c>
      <c r="AA9" s="182">
        <f>IFERROR(Y9/W9,"-")</f>
        <v>27333.333333333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0.11111111111111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4</v>
      </c>
      <c r="BG9" s="110">
        <f>IF(Q9=0,"",IF(BF9=0,"",(BF9/Q9)))</f>
        <v>0.44444444444444</v>
      </c>
      <c r="BH9" s="109">
        <v>3</v>
      </c>
      <c r="BI9" s="111">
        <f>IFERROR(BH9/BF9,"-")</f>
        <v>0.75</v>
      </c>
      <c r="BJ9" s="112">
        <v>82000</v>
      </c>
      <c r="BK9" s="113">
        <f>IFERROR(BJ9/BF9,"-")</f>
        <v>20500</v>
      </c>
      <c r="BL9" s="114">
        <v>2</v>
      </c>
      <c r="BM9" s="114"/>
      <c r="BN9" s="114">
        <v>1</v>
      </c>
      <c r="BO9" s="116">
        <v>3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0.11111111111111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3</v>
      </c>
      <c r="CQ9" s="138">
        <v>82000</v>
      </c>
      <c r="CR9" s="138">
        <v>78000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1.4</v>
      </c>
      <c r="B10" s="184" t="s">
        <v>235</v>
      </c>
      <c r="C10" s="184" t="s">
        <v>58</v>
      </c>
      <c r="D10" s="184" t="s">
        <v>236</v>
      </c>
      <c r="E10" s="184"/>
      <c r="F10" s="184" t="s">
        <v>237</v>
      </c>
      <c r="G10" s="184" t="s">
        <v>61</v>
      </c>
      <c r="H10" s="87" t="s">
        <v>238</v>
      </c>
      <c r="I10" s="87" t="s">
        <v>239</v>
      </c>
      <c r="J10" s="185" t="s">
        <v>181</v>
      </c>
      <c r="K10" s="176">
        <v>175000</v>
      </c>
      <c r="L10" s="79">
        <v>8</v>
      </c>
      <c r="M10" s="79">
        <v>0</v>
      </c>
      <c r="N10" s="79">
        <v>46</v>
      </c>
      <c r="O10" s="88">
        <v>5</v>
      </c>
      <c r="P10" s="89">
        <v>1</v>
      </c>
      <c r="Q10" s="90">
        <f>O10+P10</f>
        <v>6</v>
      </c>
      <c r="R10" s="80">
        <f>IFERROR(Q10/N10,"-")</f>
        <v>0.1304347826087</v>
      </c>
      <c r="S10" s="79">
        <v>1</v>
      </c>
      <c r="T10" s="79">
        <v>4</v>
      </c>
      <c r="U10" s="80">
        <f>IFERROR(T10/(Q10),"-")</f>
        <v>0.66666666666667</v>
      </c>
      <c r="V10" s="81">
        <f>IFERROR(K10/SUM(Q10:Q13),"-")</f>
        <v>10937.5</v>
      </c>
      <c r="W10" s="82">
        <v>3</v>
      </c>
      <c r="X10" s="80">
        <f>IF(Q10=0,"-",W10/Q10)</f>
        <v>0.5</v>
      </c>
      <c r="Y10" s="181">
        <v>48000</v>
      </c>
      <c r="Z10" s="182">
        <f>IFERROR(Y10/Q10,"-")</f>
        <v>8000</v>
      </c>
      <c r="AA10" s="182">
        <f>IFERROR(Y10/W10,"-")</f>
        <v>16000</v>
      </c>
      <c r="AB10" s="176">
        <f>SUM(Y10:Y13)-SUM(K10:K13)</f>
        <v>70000</v>
      </c>
      <c r="AC10" s="83">
        <f>SUM(Y10:Y13)/SUM(K10:K13)</f>
        <v>1.4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0.33333333333333</v>
      </c>
      <c r="AP10" s="97">
        <v>1</v>
      </c>
      <c r="AQ10" s="99">
        <f>IFERROR(AP10/AN10,"-")</f>
        <v>0.5</v>
      </c>
      <c r="AR10" s="100">
        <v>10000</v>
      </c>
      <c r="AS10" s="101">
        <f>IFERROR(AR10/AN10,"-")</f>
        <v>5000</v>
      </c>
      <c r="AT10" s="102">
        <v>1</v>
      </c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0.33333333333333</v>
      </c>
      <c r="BQ10" s="118">
        <v>2</v>
      </c>
      <c r="BR10" s="119">
        <f>IFERROR(BQ10/BO10,"-")</f>
        <v>1</v>
      </c>
      <c r="BS10" s="120">
        <v>38000</v>
      </c>
      <c r="BT10" s="121">
        <f>IFERROR(BS10/BO10,"-")</f>
        <v>19000</v>
      </c>
      <c r="BU10" s="122">
        <v>1</v>
      </c>
      <c r="BV10" s="122"/>
      <c r="BW10" s="122">
        <v>1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3</v>
      </c>
      <c r="CQ10" s="138">
        <v>48000</v>
      </c>
      <c r="CR10" s="138">
        <v>35000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240</v>
      </c>
      <c r="C11" s="184" t="s">
        <v>58</v>
      </c>
      <c r="D11" s="184"/>
      <c r="E11" s="184"/>
      <c r="F11" s="184"/>
      <c r="G11" s="184" t="s">
        <v>93</v>
      </c>
      <c r="H11" s="87"/>
      <c r="I11" s="87"/>
      <c r="J11" s="87"/>
      <c r="K11" s="176"/>
      <c r="L11" s="79">
        <v>52</v>
      </c>
      <c r="M11" s="79">
        <v>21</v>
      </c>
      <c r="N11" s="79">
        <v>9</v>
      </c>
      <c r="O11" s="88">
        <v>5</v>
      </c>
      <c r="P11" s="89">
        <v>0</v>
      </c>
      <c r="Q11" s="90">
        <f>O11+P11</f>
        <v>5</v>
      </c>
      <c r="R11" s="80">
        <f>IFERROR(Q11/N11,"-")</f>
        <v>0.55555555555556</v>
      </c>
      <c r="S11" s="79">
        <v>1</v>
      </c>
      <c r="T11" s="79">
        <v>1</v>
      </c>
      <c r="U11" s="80">
        <f>IFERROR(T11/(Q11),"-")</f>
        <v>0.2</v>
      </c>
      <c r="V11" s="81"/>
      <c r="W11" s="82">
        <v>2</v>
      </c>
      <c r="X11" s="80">
        <f>IF(Q11=0,"-",W11/Q11)</f>
        <v>0.4</v>
      </c>
      <c r="Y11" s="181">
        <v>188000</v>
      </c>
      <c r="Z11" s="182">
        <f>IFERROR(Y11/Q11,"-")</f>
        <v>37600</v>
      </c>
      <c r="AA11" s="182">
        <f>IFERROR(Y11/W11,"-")</f>
        <v>94000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0.2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0.2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3</v>
      </c>
      <c r="BY11" s="124">
        <f>IF(Q11=0,"",IF(BX11=0,"",(BX11/Q11)))</f>
        <v>0.6</v>
      </c>
      <c r="BZ11" s="125">
        <v>2</v>
      </c>
      <c r="CA11" s="126">
        <f>IFERROR(BZ11/BX11,"-")</f>
        <v>0.66666666666667</v>
      </c>
      <c r="CB11" s="127">
        <v>188000</v>
      </c>
      <c r="CC11" s="128">
        <f>IFERROR(CB11/BX11,"-")</f>
        <v>62666.666666667</v>
      </c>
      <c r="CD11" s="129">
        <v>1</v>
      </c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188000</v>
      </c>
      <c r="CR11" s="138">
        <v>185000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4" t="s">
        <v>241</v>
      </c>
      <c r="C12" s="184" t="s">
        <v>58</v>
      </c>
      <c r="D12" s="184" t="s">
        <v>236</v>
      </c>
      <c r="E12" s="184"/>
      <c r="F12" s="184" t="s">
        <v>242</v>
      </c>
      <c r="G12" s="184" t="s">
        <v>61</v>
      </c>
      <c r="H12" s="87" t="s">
        <v>238</v>
      </c>
      <c r="I12" s="87" t="s">
        <v>239</v>
      </c>
      <c r="J12" s="87"/>
      <c r="K12" s="176"/>
      <c r="L12" s="79">
        <v>7</v>
      </c>
      <c r="M12" s="79">
        <v>0</v>
      </c>
      <c r="N12" s="79">
        <v>40</v>
      </c>
      <c r="O12" s="88">
        <v>3</v>
      </c>
      <c r="P12" s="89">
        <v>0</v>
      </c>
      <c r="Q12" s="90">
        <f>O12+P12</f>
        <v>3</v>
      </c>
      <c r="R12" s="80">
        <f>IFERROR(Q12/N12,"-")</f>
        <v>0.075</v>
      </c>
      <c r="S12" s="79">
        <v>0</v>
      </c>
      <c r="T12" s="79">
        <v>2</v>
      </c>
      <c r="U12" s="80">
        <f>IFERROR(T12/(Q12),"-")</f>
        <v>0.66666666666667</v>
      </c>
      <c r="V12" s="81"/>
      <c r="W12" s="82">
        <v>1</v>
      </c>
      <c r="X12" s="80">
        <f>IF(Q12=0,"-",W12/Q12)</f>
        <v>0.33333333333333</v>
      </c>
      <c r="Y12" s="181">
        <v>9000</v>
      </c>
      <c r="Z12" s="182">
        <f>IFERROR(Y12/Q12,"-")</f>
        <v>3000</v>
      </c>
      <c r="AA12" s="182">
        <f>IFERROR(Y12/W12,"-")</f>
        <v>9000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0.33333333333333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1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0.33333333333333</v>
      </c>
      <c r="BZ12" s="125">
        <v>1</v>
      </c>
      <c r="CA12" s="126">
        <f>IFERROR(BZ12/BX12,"-")</f>
        <v>1</v>
      </c>
      <c r="CB12" s="127">
        <v>9000</v>
      </c>
      <c r="CC12" s="128">
        <f>IFERROR(CB12/BX12,"-")</f>
        <v>9000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9000</v>
      </c>
      <c r="CR12" s="138">
        <v>9000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243</v>
      </c>
      <c r="C13" s="184" t="s">
        <v>58</v>
      </c>
      <c r="D13" s="184"/>
      <c r="E13" s="184"/>
      <c r="F13" s="184"/>
      <c r="G13" s="184" t="s">
        <v>93</v>
      </c>
      <c r="H13" s="87"/>
      <c r="I13" s="87"/>
      <c r="J13" s="87"/>
      <c r="K13" s="176"/>
      <c r="L13" s="79">
        <v>42</v>
      </c>
      <c r="M13" s="79">
        <v>20</v>
      </c>
      <c r="N13" s="79">
        <v>6</v>
      </c>
      <c r="O13" s="88">
        <v>2</v>
      </c>
      <c r="P13" s="89">
        <v>0</v>
      </c>
      <c r="Q13" s="90">
        <f>O13+P13</f>
        <v>2</v>
      </c>
      <c r="R13" s="80">
        <f>IFERROR(Q13/N13,"-")</f>
        <v>0.33333333333333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1.7927272727273</v>
      </c>
      <c r="B14" s="184" t="s">
        <v>244</v>
      </c>
      <c r="C14" s="184" t="s">
        <v>58</v>
      </c>
      <c r="D14" s="184" t="s">
        <v>245</v>
      </c>
      <c r="E14" s="184" t="s">
        <v>229</v>
      </c>
      <c r="F14" s="184" t="s">
        <v>246</v>
      </c>
      <c r="G14" s="184" t="s">
        <v>61</v>
      </c>
      <c r="H14" s="87" t="s">
        <v>247</v>
      </c>
      <c r="I14" s="87" t="s">
        <v>248</v>
      </c>
      <c r="J14" s="87" t="s">
        <v>249</v>
      </c>
      <c r="K14" s="176">
        <v>275000</v>
      </c>
      <c r="L14" s="79">
        <v>56</v>
      </c>
      <c r="M14" s="79">
        <v>0</v>
      </c>
      <c r="N14" s="79">
        <v>150</v>
      </c>
      <c r="O14" s="88">
        <v>36</v>
      </c>
      <c r="P14" s="89">
        <v>0</v>
      </c>
      <c r="Q14" s="90">
        <f>O14+P14</f>
        <v>36</v>
      </c>
      <c r="R14" s="80">
        <f>IFERROR(Q14/N14,"-")</f>
        <v>0.24</v>
      </c>
      <c r="S14" s="79">
        <v>3</v>
      </c>
      <c r="T14" s="79">
        <v>16</v>
      </c>
      <c r="U14" s="80">
        <f>IFERROR(T14/(Q14),"-")</f>
        <v>0.44444444444444</v>
      </c>
      <c r="V14" s="81">
        <f>IFERROR(K14/SUM(Q14:Q15),"-")</f>
        <v>5188.679245283</v>
      </c>
      <c r="W14" s="82">
        <v>5</v>
      </c>
      <c r="X14" s="80">
        <f>IF(Q14=0,"-",W14/Q14)</f>
        <v>0.13888888888889</v>
      </c>
      <c r="Y14" s="181">
        <v>201000</v>
      </c>
      <c r="Z14" s="182">
        <f>IFERROR(Y14/Q14,"-")</f>
        <v>5583.3333333333</v>
      </c>
      <c r="AA14" s="182">
        <f>IFERROR(Y14/W14,"-")</f>
        <v>40200</v>
      </c>
      <c r="AB14" s="176">
        <f>SUM(Y14:Y15)-SUM(K14:K15)</f>
        <v>218000</v>
      </c>
      <c r="AC14" s="83">
        <f>SUM(Y14:Y15)/SUM(K14:K15)</f>
        <v>1.7927272727273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9</v>
      </c>
      <c r="AO14" s="98">
        <f>IF(Q14=0,"",IF(AN14=0,"",(AN14/Q14)))</f>
        <v>0.25</v>
      </c>
      <c r="AP14" s="97">
        <v>2</v>
      </c>
      <c r="AQ14" s="99">
        <f>IFERROR(AP14/AN14,"-")</f>
        <v>0.22222222222222</v>
      </c>
      <c r="AR14" s="100">
        <v>21000</v>
      </c>
      <c r="AS14" s="101">
        <f>IFERROR(AR14/AN14,"-")</f>
        <v>2333.3333333333</v>
      </c>
      <c r="AT14" s="102"/>
      <c r="AU14" s="102">
        <v>1</v>
      </c>
      <c r="AV14" s="102">
        <v>1</v>
      </c>
      <c r="AW14" s="103">
        <v>5</v>
      </c>
      <c r="AX14" s="104">
        <f>IF(Q14=0,"",IF(AW14=0,"",(AW14/Q14)))</f>
        <v>0.13888888888889</v>
      </c>
      <c r="AY14" s="103">
        <v>1</v>
      </c>
      <c r="AZ14" s="105">
        <f>IFERROR(AY14/AW14,"-")</f>
        <v>0.2</v>
      </c>
      <c r="BA14" s="106">
        <v>13000</v>
      </c>
      <c r="BB14" s="107">
        <f>IFERROR(BA14/AW14,"-")</f>
        <v>2600</v>
      </c>
      <c r="BC14" s="108"/>
      <c r="BD14" s="108"/>
      <c r="BE14" s="108">
        <v>1</v>
      </c>
      <c r="BF14" s="109">
        <v>10</v>
      </c>
      <c r="BG14" s="110">
        <f>IF(Q14=0,"",IF(BF14=0,"",(BF14/Q14)))</f>
        <v>0.27777777777778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10</v>
      </c>
      <c r="BP14" s="117">
        <f>IF(Q14=0,"",IF(BO14=0,"",(BO14/Q14)))</f>
        <v>0.27777777777778</v>
      </c>
      <c r="BQ14" s="118">
        <v>1</v>
      </c>
      <c r="BR14" s="119">
        <f>IFERROR(BQ14/BO14,"-")</f>
        <v>0.1</v>
      </c>
      <c r="BS14" s="120">
        <v>137000</v>
      </c>
      <c r="BT14" s="121">
        <f>IFERROR(BS14/BO14,"-")</f>
        <v>13700</v>
      </c>
      <c r="BU14" s="122"/>
      <c r="BV14" s="122"/>
      <c r="BW14" s="122">
        <v>1</v>
      </c>
      <c r="BX14" s="123">
        <v>2</v>
      </c>
      <c r="BY14" s="124">
        <f>IF(Q14=0,"",IF(BX14=0,"",(BX14/Q14)))</f>
        <v>0.055555555555556</v>
      </c>
      <c r="BZ14" s="125">
        <v>1</v>
      </c>
      <c r="CA14" s="126">
        <f>IFERROR(BZ14/BX14,"-")</f>
        <v>0.5</v>
      </c>
      <c r="CB14" s="127">
        <v>30000</v>
      </c>
      <c r="CC14" s="128">
        <f>IFERROR(CB14/BX14,"-")</f>
        <v>15000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5</v>
      </c>
      <c r="CQ14" s="138">
        <v>201000</v>
      </c>
      <c r="CR14" s="138">
        <v>137000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250</v>
      </c>
      <c r="C15" s="184" t="s">
        <v>58</v>
      </c>
      <c r="D15" s="184"/>
      <c r="E15" s="184"/>
      <c r="F15" s="184"/>
      <c r="G15" s="184" t="s">
        <v>93</v>
      </c>
      <c r="H15" s="87"/>
      <c r="I15" s="87"/>
      <c r="J15" s="87"/>
      <c r="K15" s="176"/>
      <c r="L15" s="79">
        <v>53</v>
      </c>
      <c r="M15" s="79">
        <v>45</v>
      </c>
      <c r="N15" s="79">
        <v>30</v>
      </c>
      <c r="O15" s="88">
        <v>17</v>
      </c>
      <c r="P15" s="89">
        <v>0</v>
      </c>
      <c r="Q15" s="90">
        <f>O15+P15</f>
        <v>17</v>
      </c>
      <c r="R15" s="80">
        <f>IFERROR(Q15/N15,"-")</f>
        <v>0.56666666666667</v>
      </c>
      <c r="S15" s="79">
        <v>2</v>
      </c>
      <c r="T15" s="79">
        <v>5</v>
      </c>
      <c r="U15" s="80">
        <f>IFERROR(T15/(Q15),"-")</f>
        <v>0.29411764705882</v>
      </c>
      <c r="V15" s="81"/>
      <c r="W15" s="82">
        <v>8</v>
      </c>
      <c r="X15" s="80">
        <f>IF(Q15=0,"-",W15/Q15)</f>
        <v>0.47058823529412</v>
      </c>
      <c r="Y15" s="181">
        <v>292000</v>
      </c>
      <c r="Z15" s="182">
        <f>IFERROR(Y15/Q15,"-")</f>
        <v>17176.470588235</v>
      </c>
      <c r="AA15" s="182">
        <f>IFERROR(Y15/W15,"-")</f>
        <v>36500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6</v>
      </c>
      <c r="BG15" s="110">
        <f>IF(Q15=0,"",IF(BF15=0,"",(BF15/Q15)))</f>
        <v>0.35294117647059</v>
      </c>
      <c r="BH15" s="109">
        <v>1</v>
      </c>
      <c r="BI15" s="111">
        <f>IFERROR(BH15/BF15,"-")</f>
        <v>0.16666666666667</v>
      </c>
      <c r="BJ15" s="112">
        <v>4000</v>
      </c>
      <c r="BK15" s="113">
        <f>IFERROR(BJ15/BF15,"-")</f>
        <v>666.66666666667</v>
      </c>
      <c r="BL15" s="114"/>
      <c r="BM15" s="114">
        <v>1</v>
      </c>
      <c r="BN15" s="114"/>
      <c r="BO15" s="116">
        <v>6</v>
      </c>
      <c r="BP15" s="117">
        <f>IF(Q15=0,"",IF(BO15=0,"",(BO15/Q15)))</f>
        <v>0.35294117647059</v>
      </c>
      <c r="BQ15" s="118">
        <v>4</v>
      </c>
      <c r="BR15" s="119">
        <f>IFERROR(BQ15/BO15,"-")</f>
        <v>0.66666666666667</v>
      </c>
      <c r="BS15" s="120">
        <v>247000</v>
      </c>
      <c r="BT15" s="121">
        <f>IFERROR(BS15/BO15,"-")</f>
        <v>41166.666666667</v>
      </c>
      <c r="BU15" s="122">
        <v>1</v>
      </c>
      <c r="BV15" s="122"/>
      <c r="BW15" s="122">
        <v>3</v>
      </c>
      <c r="BX15" s="123">
        <v>5</v>
      </c>
      <c r="BY15" s="124">
        <f>IF(Q15=0,"",IF(BX15=0,"",(BX15/Q15)))</f>
        <v>0.29411764705882</v>
      </c>
      <c r="BZ15" s="125">
        <v>3</v>
      </c>
      <c r="CA15" s="126">
        <f>IFERROR(BZ15/BX15,"-")</f>
        <v>0.6</v>
      </c>
      <c r="CB15" s="127">
        <v>41000</v>
      </c>
      <c r="CC15" s="128">
        <f>IFERROR(CB15/BX15,"-")</f>
        <v>8200</v>
      </c>
      <c r="CD15" s="129">
        <v>1</v>
      </c>
      <c r="CE15" s="129">
        <v>1</v>
      </c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8</v>
      </c>
      <c r="CQ15" s="138">
        <v>292000</v>
      </c>
      <c r="CR15" s="138">
        <v>134000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0.48571428571429</v>
      </c>
      <c r="B16" s="184" t="s">
        <v>251</v>
      </c>
      <c r="C16" s="184" t="s">
        <v>252</v>
      </c>
      <c r="D16" s="184" t="s">
        <v>253</v>
      </c>
      <c r="E16" s="184" t="s">
        <v>254</v>
      </c>
      <c r="F16" s="184"/>
      <c r="G16" s="184" t="s">
        <v>255</v>
      </c>
      <c r="H16" s="87" t="s">
        <v>256</v>
      </c>
      <c r="I16" s="87" t="s">
        <v>257</v>
      </c>
      <c r="J16" s="186" t="s">
        <v>172</v>
      </c>
      <c r="K16" s="176">
        <v>70000</v>
      </c>
      <c r="L16" s="79">
        <v>24</v>
      </c>
      <c r="M16" s="79">
        <v>0</v>
      </c>
      <c r="N16" s="79">
        <v>56</v>
      </c>
      <c r="O16" s="88">
        <v>8</v>
      </c>
      <c r="P16" s="89">
        <v>0</v>
      </c>
      <c r="Q16" s="90">
        <f>O16+P16</f>
        <v>8</v>
      </c>
      <c r="R16" s="80">
        <f>IFERROR(Q16/N16,"-")</f>
        <v>0.14285714285714</v>
      </c>
      <c r="S16" s="79">
        <v>1</v>
      </c>
      <c r="T16" s="79">
        <v>2</v>
      </c>
      <c r="U16" s="80">
        <f>IFERROR(T16/(Q16),"-")</f>
        <v>0.25</v>
      </c>
      <c r="V16" s="81">
        <f>IFERROR(K16/SUM(Q16:Q17),"-")</f>
        <v>3684.2105263158</v>
      </c>
      <c r="W16" s="82">
        <v>3</v>
      </c>
      <c r="X16" s="80">
        <f>IF(Q16=0,"-",W16/Q16)</f>
        <v>0.375</v>
      </c>
      <c r="Y16" s="181">
        <v>29000</v>
      </c>
      <c r="Z16" s="182">
        <f>IFERROR(Y16/Q16,"-")</f>
        <v>3625</v>
      </c>
      <c r="AA16" s="182">
        <f>IFERROR(Y16/W16,"-")</f>
        <v>9666.6666666667</v>
      </c>
      <c r="AB16" s="176">
        <f>SUM(Y16:Y17)-SUM(K16:K17)</f>
        <v>-36000</v>
      </c>
      <c r="AC16" s="83">
        <f>SUM(Y16:Y17)/SUM(K16:K17)</f>
        <v>0.48571428571429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0.125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0.25</v>
      </c>
      <c r="BQ16" s="118">
        <v>2</v>
      </c>
      <c r="BR16" s="119">
        <f>IFERROR(BQ16/BO16,"-")</f>
        <v>1</v>
      </c>
      <c r="BS16" s="120">
        <v>23000</v>
      </c>
      <c r="BT16" s="121">
        <f>IFERROR(BS16/BO16,"-")</f>
        <v>11500</v>
      </c>
      <c r="BU16" s="122">
        <v>1</v>
      </c>
      <c r="BV16" s="122"/>
      <c r="BW16" s="122">
        <v>1</v>
      </c>
      <c r="BX16" s="123">
        <v>3</v>
      </c>
      <c r="BY16" s="124">
        <f>IF(Q16=0,"",IF(BX16=0,"",(BX16/Q16)))</f>
        <v>0.375</v>
      </c>
      <c r="BZ16" s="125">
        <v>1</v>
      </c>
      <c r="CA16" s="126">
        <f>IFERROR(BZ16/BX16,"-")</f>
        <v>0.33333333333333</v>
      </c>
      <c r="CB16" s="127">
        <v>6000</v>
      </c>
      <c r="CC16" s="128">
        <f>IFERROR(CB16/BX16,"-")</f>
        <v>2000</v>
      </c>
      <c r="CD16" s="129"/>
      <c r="CE16" s="129">
        <v>1</v>
      </c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3</v>
      </c>
      <c r="CQ16" s="138">
        <v>29000</v>
      </c>
      <c r="CR16" s="138">
        <v>18000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258</v>
      </c>
      <c r="C17" s="184" t="s">
        <v>252</v>
      </c>
      <c r="D17" s="184"/>
      <c r="E17" s="184"/>
      <c r="F17" s="184"/>
      <c r="G17" s="184" t="s">
        <v>93</v>
      </c>
      <c r="H17" s="87"/>
      <c r="I17" s="87"/>
      <c r="J17" s="87"/>
      <c r="K17" s="176"/>
      <c r="L17" s="79">
        <v>42</v>
      </c>
      <c r="M17" s="79">
        <v>34</v>
      </c>
      <c r="N17" s="79">
        <v>11</v>
      </c>
      <c r="O17" s="88">
        <v>11</v>
      </c>
      <c r="P17" s="89">
        <v>0</v>
      </c>
      <c r="Q17" s="90">
        <f>O17+P17</f>
        <v>11</v>
      </c>
      <c r="R17" s="80">
        <f>IFERROR(Q17/N17,"-")</f>
        <v>1</v>
      </c>
      <c r="S17" s="79">
        <v>1</v>
      </c>
      <c r="T17" s="79">
        <v>4</v>
      </c>
      <c r="U17" s="80">
        <f>IFERROR(T17/(Q17),"-")</f>
        <v>0.36363636363636</v>
      </c>
      <c r="V17" s="81"/>
      <c r="W17" s="82">
        <v>1</v>
      </c>
      <c r="X17" s="80">
        <f>IF(Q17=0,"-",W17/Q17)</f>
        <v>0.090909090909091</v>
      </c>
      <c r="Y17" s="181">
        <v>5000</v>
      </c>
      <c r="Z17" s="182">
        <f>IFERROR(Y17/Q17,"-")</f>
        <v>454.54545454545</v>
      </c>
      <c r="AA17" s="182">
        <f>IFERROR(Y17/W17,"-")</f>
        <v>5000</v>
      </c>
      <c r="AB17" s="176"/>
      <c r="AC17" s="83"/>
      <c r="AD17" s="77"/>
      <c r="AE17" s="91">
        <v>1</v>
      </c>
      <c r="AF17" s="92">
        <f>IF(Q17=0,"",IF(AE17=0,"",(AE17/Q17)))</f>
        <v>0.090909090909091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1</v>
      </c>
      <c r="AO17" s="98">
        <f>IF(Q17=0,"",IF(AN17=0,"",(AN17/Q17)))</f>
        <v>0.090909090909091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1</v>
      </c>
      <c r="AX17" s="104">
        <f>IF(Q17=0,"",IF(AW17=0,"",(AW17/Q17)))</f>
        <v>0.090909090909091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4</v>
      </c>
      <c r="BG17" s="110">
        <f>IF(Q17=0,"",IF(BF17=0,"",(BF17/Q17)))</f>
        <v>0.36363636363636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0.18181818181818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0.090909090909091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0.090909090909091</v>
      </c>
      <c r="CI17" s="132">
        <v>1</v>
      </c>
      <c r="CJ17" s="133">
        <f>IFERROR(CI17/CG17,"-")</f>
        <v>1</v>
      </c>
      <c r="CK17" s="134">
        <v>5000</v>
      </c>
      <c r="CL17" s="135">
        <f>IFERROR(CK17/CG17,"-")</f>
        <v>5000</v>
      </c>
      <c r="CM17" s="136">
        <v>1</v>
      </c>
      <c r="CN17" s="136"/>
      <c r="CO17" s="136"/>
      <c r="CP17" s="137">
        <v>1</v>
      </c>
      <c r="CQ17" s="138">
        <v>5000</v>
      </c>
      <c r="CR17" s="138">
        <v>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0.26666666666667</v>
      </c>
      <c r="B18" s="184" t="s">
        <v>259</v>
      </c>
      <c r="C18" s="184" t="s">
        <v>252</v>
      </c>
      <c r="D18" s="184" t="s">
        <v>260</v>
      </c>
      <c r="E18" s="184" t="s">
        <v>254</v>
      </c>
      <c r="F18" s="184"/>
      <c r="G18" s="184" t="s">
        <v>255</v>
      </c>
      <c r="H18" s="87" t="s">
        <v>261</v>
      </c>
      <c r="I18" s="87" t="s">
        <v>262</v>
      </c>
      <c r="J18" s="87" t="s">
        <v>263</v>
      </c>
      <c r="K18" s="176">
        <v>75000</v>
      </c>
      <c r="L18" s="79">
        <v>25</v>
      </c>
      <c r="M18" s="79">
        <v>0</v>
      </c>
      <c r="N18" s="79">
        <v>66</v>
      </c>
      <c r="O18" s="88">
        <v>7</v>
      </c>
      <c r="P18" s="89">
        <v>1</v>
      </c>
      <c r="Q18" s="90">
        <f>O18+P18</f>
        <v>8</v>
      </c>
      <c r="R18" s="80">
        <f>IFERROR(Q18/N18,"-")</f>
        <v>0.12121212121212</v>
      </c>
      <c r="S18" s="79">
        <v>1</v>
      </c>
      <c r="T18" s="79">
        <v>5</v>
      </c>
      <c r="U18" s="80">
        <f>IFERROR(T18/(Q18),"-")</f>
        <v>0.625</v>
      </c>
      <c r="V18" s="81">
        <f>IFERROR(K18/SUM(Q18:Q19),"-")</f>
        <v>5769.2307692308</v>
      </c>
      <c r="W18" s="82">
        <v>2</v>
      </c>
      <c r="X18" s="80">
        <f>IF(Q18=0,"-",W18/Q18)</f>
        <v>0.25</v>
      </c>
      <c r="Y18" s="181">
        <v>20000</v>
      </c>
      <c r="Z18" s="182">
        <f>IFERROR(Y18/Q18,"-")</f>
        <v>2500</v>
      </c>
      <c r="AA18" s="182">
        <f>IFERROR(Y18/W18,"-")</f>
        <v>10000</v>
      </c>
      <c r="AB18" s="176">
        <f>SUM(Y18:Y19)-SUM(K18:K19)</f>
        <v>-55000</v>
      </c>
      <c r="AC18" s="83">
        <f>SUM(Y18:Y19)/SUM(K18:K19)</f>
        <v>0.26666666666667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2</v>
      </c>
      <c r="AO18" s="98">
        <f>IF(Q18=0,"",IF(AN18=0,"",(AN18/Q18)))</f>
        <v>0.25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0.25</v>
      </c>
      <c r="BH18" s="109">
        <v>1</v>
      </c>
      <c r="BI18" s="111">
        <f>IFERROR(BH18/BF18,"-")</f>
        <v>0.5</v>
      </c>
      <c r="BJ18" s="112">
        <v>10000</v>
      </c>
      <c r="BK18" s="113">
        <f>IFERROR(BJ18/BF18,"-")</f>
        <v>5000</v>
      </c>
      <c r="BL18" s="114"/>
      <c r="BM18" s="114">
        <v>1</v>
      </c>
      <c r="BN18" s="114"/>
      <c r="BO18" s="116">
        <v>4</v>
      </c>
      <c r="BP18" s="117">
        <f>IF(Q18=0,"",IF(BO18=0,"",(BO18/Q18)))</f>
        <v>0.5</v>
      </c>
      <c r="BQ18" s="118">
        <v>1</v>
      </c>
      <c r="BR18" s="119">
        <f>IFERROR(BQ18/BO18,"-")</f>
        <v>0.25</v>
      </c>
      <c r="BS18" s="120">
        <v>10000</v>
      </c>
      <c r="BT18" s="121">
        <f>IFERROR(BS18/BO18,"-")</f>
        <v>2500</v>
      </c>
      <c r="BU18" s="122"/>
      <c r="BV18" s="122">
        <v>1</v>
      </c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20000</v>
      </c>
      <c r="CR18" s="138">
        <v>10000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264</v>
      </c>
      <c r="C19" s="184" t="s">
        <v>252</v>
      </c>
      <c r="D19" s="184"/>
      <c r="E19" s="184"/>
      <c r="F19" s="184"/>
      <c r="G19" s="184" t="s">
        <v>93</v>
      </c>
      <c r="H19" s="87"/>
      <c r="I19" s="87"/>
      <c r="J19" s="87"/>
      <c r="K19" s="176"/>
      <c r="L19" s="79">
        <v>40</v>
      </c>
      <c r="M19" s="79">
        <v>26</v>
      </c>
      <c r="N19" s="79">
        <v>8</v>
      </c>
      <c r="O19" s="88">
        <v>5</v>
      </c>
      <c r="P19" s="89">
        <v>0</v>
      </c>
      <c r="Q19" s="90">
        <f>O19+P19</f>
        <v>5</v>
      </c>
      <c r="R19" s="80">
        <f>IFERROR(Q19/N19,"-")</f>
        <v>0.625</v>
      </c>
      <c r="S19" s="79">
        <v>0</v>
      </c>
      <c r="T19" s="79">
        <v>1</v>
      </c>
      <c r="U19" s="80">
        <f>IFERROR(T19/(Q19),"-")</f>
        <v>0.2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0.2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2</v>
      </c>
      <c r="BG19" s="110">
        <f>IF(Q19=0,"",IF(BF19=0,"",(BF19/Q19)))</f>
        <v>0.4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0.4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1.0312849162011</v>
      </c>
      <c r="B22" s="39"/>
      <c r="C22" s="39"/>
      <c r="D22" s="39"/>
      <c r="E22" s="39"/>
      <c r="F22" s="39"/>
      <c r="G22" s="39"/>
      <c r="H22" s="40" t="s">
        <v>265</v>
      </c>
      <c r="I22" s="40"/>
      <c r="J22" s="40"/>
      <c r="K22" s="179">
        <f>SUM(K6:K21)</f>
        <v>895000</v>
      </c>
      <c r="L22" s="41">
        <f>SUM(L6:L21)</f>
        <v>551</v>
      </c>
      <c r="M22" s="41">
        <f>SUM(M6:M21)</f>
        <v>260</v>
      </c>
      <c r="N22" s="41">
        <f>SUM(N6:N21)</f>
        <v>628</v>
      </c>
      <c r="O22" s="41">
        <f>SUM(O6:O21)</f>
        <v>150</v>
      </c>
      <c r="P22" s="41">
        <f>SUM(P6:P21)</f>
        <v>2</v>
      </c>
      <c r="Q22" s="41">
        <f>SUM(Q6:Q21)</f>
        <v>152</v>
      </c>
      <c r="R22" s="42">
        <f>IFERROR(Q22/N22,"-")</f>
        <v>0.24203821656051</v>
      </c>
      <c r="S22" s="76">
        <f>SUM(S6:S21)</f>
        <v>19</v>
      </c>
      <c r="T22" s="76">
        <f>SUM(T6:T21)</f>
        <v>55</v>
      </c>
      <c r="U22" s="42">
        <f>IFERROR(S22/Q22,"-")</f>
        <v>0.125</v>
      </c>
      <c r="V22" s="43">
        <f>IFERROR(K22/Q22,"-")</f>
        <v>5888.1578947368</v>
      </c>
      <c r="W22" s="44">
        <f>SUM(W6:W21)</f>
        <v>37</v>
      </c>
      <c r="X22" s="42">
        <f>IFERROR(W22/Q22,"-")</f>
        <v>0.24342105263158</v>
      </c>
      <c r="Y22" s="179">
        <f>SUM(Y6:Y21)</f>
        <v>923000</v>
      </c>
      <c r="Z22" s="179">
        <f>IFERROR(Y22/Q22,"-")</f>
        <v>6072.3684210526</v>
      </c>
      <c r="AA22" s="179">
        <f>IFERROR(Y22/W22,"-")</f>
        <v>24945.945945946</v>
      </c>
      <c r="AB22" s="179">
        <f>Y22-K22</f>
        <v>28000</v>
      </c>
      <c r="AC22" s="45">
        <f>Y22/K22</f>
        <v>1.0312849162011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266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22.325</v>
      </c>
      <c r="B6" s="184" t="s">
        <v>267</v>
      </c>
      <c r="C6" s="184" t="s">
        <v>252</v>
      </c>
      <c r="D6" s="184" t="s">
        <v>260</v>
      </c>
      <c r="E6" s="184" t="s">
        <v>268</v>
      </c>
      <c r="F6" s="184" t="s">
        <v>269</v>
      </c>
      <c r="G6" s="184" t="s">
        <v>270</v>
      </c>
      <c r="H6" s="87" t="s">
        <v>271</v>
      </c>
      <c r="I6" s="87" t="s">
        <v>272</v>
      </c>
      <c r="J6" s="87" t="s">
        <v>273</v>
      </c>
      <c r="K6" s="176">
        <v>80000</v>
      </c>
      <c r="L6" s="79">
        <v>10</v>
      </c>
      <c r="M6" s="79">
        <v>0</v>
      </c>
      <c r="N6" s="79">
        <v>99</v>
      </c>
      <c r="O6" s="88">
        <v>4</v>
      </c>
      <c r="P6" s="89">
        <v>0</v>
      </c>
      <c r="Q6" s="90">
        <f>O6+P6</f>
        <v>4</v>
      </c>
      <c r="R6" s="80">
        <f>IFERROR(Q6/N6,"-")</f>
        <v>0.04040404040404</v>
      </c>
      <c r="S6" s="79">
        <v>0</v>
      </c>
      <c r="T6" s="79">
        <v>1</v>
      </c>
      <c r="U6" s="80">
        <f>IFERROR(T6/(Q6),"-")</f>
        <v>0.25</v>
      </c>
      <c r="V6" s="81">
        <f>IFERROR(K6/SUM(Q6:Q7),"-")</f>
        <v>1568.6274509804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1706000</v>
      </c>
      <c r="AC6" s="83">
        <f>SUM(Y6:Y7)/SUM(K6:K7)</f>
        <v>22.325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274</v>
      </c>
      <c r="C7" s="184" t="s">
        <v>252</v>
      </c>
      <c r="D7" s="184"/>
      <c r="E7" s="184"/>
      <c r="F7" s="184"/>
      <c r="G7" s="184" t="s">
        <v>93</v>
      </c>
      <c r="H7" s="87"/>
      <c r="I7" s="87"/>
      <c r="J7" s="87"/>
      <c r="K7" s="176"/>
      <c r="L7" s="79">
        <v>237</v>
      </c>
      <c r="M7" s="79">
        <v>181</v>
      </c>
      <c r="N7" s="79">
        <v>151</v>
      </c>
      <c r="O7" s="88">
        <v>47</v>
      </c>
      <c r="P7" s="89">
        <v>0</v>
      </c>
      <c r="Q7" s="90">
        <f>O7+P7</f>
        <v>47</v>
      </c>
      <c r="R7" s="80">
        <f>IFERROR(Q7/N7,"-")</f>
        <v>0.3112582781457</v>
      </c>
      <c r="S7" s="79">
        <v>6</v>
      </c>
      <c r="T7" s="79">
        <v>8</v>
      </c>
      <c r="U7" s="80">
        <f>IFERROR(T7/(Q7),"-")</f>
        <v>0.17021276595745</v>
      </c>
      <c r="V7" s="81"/>
      <c r="W7" s="82">
        <v>4</v>
      </c>
      <c r="X7" s="80">
        <f>IF(Q7=0,"-",W7/Q7)</f>
        <v>0.085106382978723</v>
      </c>
      <c r="Y7" s="181">
        <v>1786000</v>
      </c>
      <c r="Z7" s="182">
        <f>IFERROR(Y7/Q7,"-")</f>
        <v>38000</v>
      </c>
      <c r="AA7" s="182">
        <f>IFERROR(Y7/W7,"-")</f>
        <v>446500</v>
      </c>
      <c r="AB7" s="176"/>
      <c r="AC7" s="83"/>
      <c r="AD7" s="77"/>
      <c r="AE7" s="91">
        <v>9</v>
      </c>
      <c r="AF7" s="92">
        <f>IF(Q7=0,"",IF(AE7=0,"",(AE7/Q7)))</f>
        <v>0.19148936170213</v>
      </c>
      <c r="AG7" s="91">
        <v>1</v>
      </c>
      <c r="AH7" s="93">
        <f>IFERROR(AG7/AE7,"-")</f>
        <v>0.11111111111111</v>
      </c>
      <c r="AI7" s="94">
        <v>43000</v>
      </c>
      <c r="AJ7" s="95">
        <f>IFERROR(AI7/AE7,"-")</f>
        <v>4777.7777777778</v>
      </c>
      <c r="AK7" s="96"/>
      <c r="AL7" s="96"/>
      <c r="AM7" s="96">
        <v>1</v>
      </c>
      <c r="AN7" s="97">
        <v>5</v>
      </c>
      <c r="AO7" s="98">
        <f>IF(Q7=0,"",IF(AN7=0,"",(AN7/Q7)))</f>
        <v>0.1063829787234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5</v>
      </c>
      <c r="AX7" s="104">
        <f>IF(Q7=0,"",IF(AW7=0,"",(AW7/Q7)))</f>
        <v>0.1063829787234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0.063829787234043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12</v>
      </c>
      <c r="BP7" s="117">
        <f>IF(Q7=0,"",IF(BO7=0,"",(BO7/Q7)))</f>
        <v>0.25531914893617</v>
      </c>
      <c r="BQ7" s="118">
        <v>1</v>
      </c>
      <c r="BR7" s="119">
        <f>IFERROR(BQ7/BO7,"-")</f>
        <v>0.083333333333333</v>
      </c>
      <c r="BS7" s="120">
        <v>6000</v>
      </c>
      <c r="BT7" s="121">
        <f>IFERROR(BS7/BO7,"-")</f>
        <v>500</v>
      </c>
      <c r="BU7" s="122"/>
      <c r="BV7" s="122">
        <v>1</v>
      </c>
      <c r="BW7" s="122"/>
      <c r="BX7" s="123">
        <v>11</v>
      </c>
      <c r="BY7" s="124">
        <f>IF(Q7=0,"",IF(BX7=0,"",(BX7/Q7)))</f>
        <v>0.23404255319149</v>
      </c>
      <c r="BZ7" s="125">
        <v>2</v>
      </c>
      <c r="CA7" s="126">
        <f>IFERROR(BZ7/BX7,"-")</f>
        <v>0.18181818181818</v>
      </c>
      <c r="CB7" s="127">
        <v>1737000</v>
      </c>
      <c r="CC7" s="128">
        <f>IFERROR(CB7/BX7,"-")</f>
        <v>157909.09090909</v>
      </c>
      <c r="CD7" s="129"/>
      <c r="CE7" s="129"/>
      <c r="CF7" s="129">
        <v>2</v>
      </c>
      <c r="CG7" s="130">
        <v>2</v>
      </c>
      <c r="CH7" s="131">
        <f>IF(Q7=0,"",IF(CG7=0,"",(CG7/Q7)))</f>
        <v>0.042553191489362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4</v>
      </c>
      <c r="CQ7" s="138">
        <v>1786000</v>
      </c>
      <c r="CR7" s="138">
        <v>1110000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7.1866666666667</v>
      </c>
      <c r="B8" s="184" t="s">
        <v>275</v>
      </c>
      <c r="C8" s="184" t="s">
        <v>252</v>
      </c>
      <c r="D8" s="184" t="s">
        <v>276</v>
      </c>
      <c r="E8" s="184" t="s">
        <v>268</v>
      </c>
      <c r="F8" s="184" t="s">
        <v>277</v>
      </c>
      <c r="G8" s="184" t="s">
        <v>270</v>
      </c>
      <c r="H8" s="87" t="s">
        <v>278</v>
      </c>
      <c r="I8" s="87" t="s">
        <v>279</v>
      </c>
      <c r="J8" s="87" t="s">
        <v>280</v>
      </c>
      <c r="K8" s="176">
        <v>75000</v>
      </c>
      <c r="L8" s="79">
        <v>11</v>
      </c>
      <c r="M8" s="79">
        <v>0</v>
      </c>
      <c r="N8" s="79">
        <v>83</v>
      </c>
      <c r="O8" s="88">
        <v>4</v>
      </c>
      <c r="P8" s="89">
        <v>0</v>
      </c>
      <c r="Q8" s="90">
        <f>O8+P8</f>
        <v>4</v>
      </c>
      <c r="R8" s="80">
        <f>IFERROR(Q8/N8,"-")</f>
        <v>0.048192771084337</v>
      </c>
      <c r="S8" s="79">
        <v>1</v>
      </c>
      <c r="T8" s="79">
        <v>1</v>
      </c>
      <c r="U8" s="80">
        <f>IFERROR(T8/(Q8),"-")</f>
        <v>0.25</v>
      </c>
      <c r="V8" s="81">
        <f>IFERROR(K8/SUM(Q8:Q9),"-")</f>
        <v>1470.5882352941</v>
      </c>
      <c r="W8" s="82">
        <v>2</v>
      </c>
      <c r="X8" s="80">
        <f>IF(Q8=0,"-",W8/Q8)</f>
        <v>0.5</v>
      </c>
      <c r="Y8" s="181">
        <v>314000</v>
      </c>
      <c r="Z8" s="182">
        <f>IFERROR(Y8/Q8,"-")</f>
        <v>78500</v>
      </c>
      <c r="AA8" s="182">
        <f>IFERROR(Y8/W8,"-")</f>
        <v>157000</v>
      </c>
      <c r="AB8" s="176">
        <f>SUM(Y8:Y9)-SUM(K8:K9)</f>
        <v>464000</v>
      </c>
      <c r="AC8" s="83">
        <f>SUM(Y8:Y9)/SUM(K8:K9)</f>
        <v>7.1866666666667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2</v>
      </c>
      <c r="BY8" s="124">
        <f>IF(Q8=0,"",IF(BX8=0,"",(BX8/Q8)))</f>
        <v>0.5</v>
      </c>
      <c r="BZ8" s="125">
        <v>2</v>
      </c>
      <c r="CA8" s="126">
        <f>IFERROR(BZ8/BX8,"-")</f>
        <v>1</v>
      </c>
      <c r="CB8" s="127">
        <v>324000</v>
      </c>
      <c r="CC8" s="128">
        <f>IFERROR(CB8/BX8,"-")</f>
        <v>162000</v>
      </c>
      <c r="CD8" s="129"/>
      <c r="CE8" s="129"/>
      <c r="CF8" s="129">
        <v>2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314000</v>
      </c>
      <c r="CR8" s="138">
        <v>313000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281</v>
      </c>
      <c r="C9" s="184" t="s">
        <v>252</v>
      </c>
      <c r="D9" s="184"/>
      <c r="E9" s="184"/>
      <c r="F9" s="184"/>
      <c r="G9" s="184" t="s">
        <v>93</v>
      </c>
      <c r="H9" s="87"/>
      <c r="I9" s="87"/>
      <c r="J9" s="87"/>
      <c r="K9" s="176"/>
      <c r="L9" s="79">
        <v>157</v>
      </c>
      <c r="M9" s="79">
        <v>132</v>
      </c>
      <c r="N9" s="79">
        <v>27</v>
      </c>
      <c r="O9" s="88">
        <v>46</v>
      </c>
      <c r="P9" s="89">
        <v>1</v>
      </c>
      <c r="Q9" s="90">
        <f>O9+P9</f>
        <v>47</v>
      </c>
      <c r="R9" s="80">
        <f>IFERROR(Q9/N9,"-")</f>
        <v>1.7407407407407</v>
      </c>
      <c r="S9" s="79">
        <v>3</v>
      </c>
      <c r="T9" s="79">
        <v>5</v>
      </c>
      <c r="U9" s="80">
        <f>IFERROR(T9/(Q9),"-")</f>
        <v>0.1063829787234</v>
      </c>
      <c r="V9" s="81"/>
      <c r="W9" s="82">
        <v>2</v>
      </c>
      <c r="X9" s="80">
        <f>IF(Q9=0,"-",W9/Q9)</f>
        <v>0.042553191489362</v>
      </c>
      <c r="Y9" s="181">
        <v>225000</v>
      </c>
      <c r="Z9" s="182">
        <f>IFERROR(Y9/Q9,"-")</f>
        <v>4787.2340425532</v>
      </c>
      <c r="AA9" s="182">
        <f>IFERROR(Y9/W9,"-")</f>
        <v>112500</v>
      </c>
      <c r="AB9" s="176"/>
      <c r="AC9" s="83"/>
      <c r="AD9" s="77"/>
      <c r="AE9" s="91">
        <v>7</v>
      </c>
      <c r="AF9" s="92">
        <f>IF(Q9=0,"",IF(AE9=0,"",(AE9/Q9)))</f>
        <v>0.14893617021277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3</v>
      </c>
      <c r="AO9" s="98">
        <f>IF(Q9=0,"",IF(AN9=0,"",(AN9/Q9)))</f>
        <v>0.063829787234043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9</v>
      </c>
      <c r="AX9" s="104">
        <f>IF(Q9=0,"",IF(AW9=0,"",(AW9/Q9)))</f>
        <v>0.19148936170213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11</v>
      </c>
      <c r="BG9" s="110">
        <f>IF(Q9=0,"",IF(BF9=0,"",(BF9/Q9)))</f>
        <v>0.23404255319149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9</v>
      </c>
      <c r="BP9" s="117">
        <f>IF(Q9=0,"",IF(BO9=0,"",(BO9/Q9)))</f>
        <v>0.19148936170213</v>
      </c>
      <c r="BQ9" s="118">
        <v>1</v>
      </c>
      <c r="BR9" s="119">
        <f>IFERROR(BQ9/BO9,"-")</f>
        <v>0.11111111111111</v>
      </c>
      <c r="BS9" s="120">
        <v>108000</v>
      </c>
      <c r="BT9" s="121">
        <f>IFERROR(BS9/BO9,"-")</f>
        <v>12000</v>
      </c>
      <c r="BU9" s="122"/>
      <c r="BV9" s="122"/>
      <c r="BW9" s="122">
        <v>1</v>
      </c>
      <c r="BX9" s="123">
        <v>6</v>
      </c>
      <c r="BY9" s="124">
        <f>IF(Q9=0,"",IF(BX9=0,"",(BX9/Q9)))</f>
        <v>0.12765957446809</v>
      </c>
      <c r="BZ9" s="125">
        <v>1</v>
      </c>
      <c r="CA9" s="126">
        <f>IFERROR(BZ9/BX9,"-")</f>
        <v>0.16666666666667</v>
      </c>
      <c r="CB9" s="127">
        <v>117000</v>
      </c>
      <c r="CC9" s="128">
        <f>IFERROR(CB9/BX9,"-")</f>
        <v>19500</v>
      </c>
      <c r="CD9" s="129"/>
      <c r="CE9" s="129"/>
      <c r="CF9" s="129">
        <v>1</v>
      </c>
      <c r="CG9" s="130">
        <v>2</v>
      </c>
      <c r="CH9" s="131">
        <f>IF(Q9=0,"",IF(CG9=0,"",(CG9/Q9)))</f>
        <v>0.042553191489362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225000</v>
      </c>
      <c r="CR9" s="138">
        <v>117000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15</v>
      </c>
      <c r="B12" s="39"/>
      <c r="C12" s="39"/>
      <c r="D12" s="39"/>
      <c r="E12" s="39"/>
      <c r="F12" s="39"/>
      <c r="G12" s="39"/>
      <c r="H12" s="40" t="s">
        <v>282</v>
      </c>
      <c r="I12" s="40"/>
      <c r="J12" s="40"/>
      <c r="K12" s="179">
        <f>SUM(K6:K11)</f>
        <v>155000</v>
      </c>
      <c r="L12" s="41">
        <f>SUM(L6:L11)</f>
        <v>415</v>
      </c>
      <c r="M12" s="41">
        <f>SUM(M6:M11)</f>
        <v>313</v>
      </c>
      <c r="N12" s="41">
        <f>SUM(N6:N11)</f>
        <v>360</v>
      </c>
      <c r="O12" s="41">
        <f>SUM(O6:O11)</f>
        <v>101</v>
      </c>
      <c r="P12" s="41">
        <f>SUM(P6:P11)</f>
        <v>1</v>
      </c>
      <c r="Q12" s="41">
        <f>SUM(Q6:Q11)</f>
        <v>102</v>
      </c>
      <c r="R12" s="42">
        <f>IFERROR(Q12/N12,"-")</f>
        <v>0.28333333333333</v>
      </c>
      <c r="S12" s="76">
        <f>SUM(S6:S11)</f>
        <v>10</v>
      </c>
      <c r="T12" s="76">
        <f>SUM(T6:T11)</f>
        <v>15</v>
      </c>
      <c r="U12" s="42">
        <f>IFERROR(S12/Q12,"-")</f>
        <v>0.098039215686275</v>
      </c>
      <c r="V12" s="43">
        <f>IFERROR(K12/Q12,"-")</f>
        <v>1519.6078431373</v>
      </c>
      <c r="W12" s="44">
        <f>SUM(W6:W11)</f>
        <v>8</v>
      </c>
      <c r="X12" s="42">
        <f>IFERROR(W12/Q12,"-")</f>
        <v>0.07843137254902</v>
      </c>
      <c r="Y12" s="179">
        <f>SUM(Y6:Y11)</f>
        <v>2325000</v>
      </c>
      <c r="Z12" s="179">
        <f>IFERROR(Y12/Q12,"-")</f>
        <v>22794.117647059</v>
      </c>
      <c r="AA12" s="179">
        <f>IFERROR(Y12/W12,"-")</f>
        <v>290625</v>
      </c>
      <c r="AB12" s="179">
        <f>Y12-K12</f>
        <v>2170000</v>
      </c>
      <c r="AC12" s="45">
        <f>Y12/K12</f>
        <v>15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