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<sst xmlns="http://schemas.openxmlformats.org/spreadsheetml/2006/main" uniqueCount="281">
  <si>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</si>
  <si>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</si>
  <si>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</si>
  <si>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</si>
  <si>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</si>
  <si>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</si>
  <si>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</si>
  <si>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</si>
  <si>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</si>
  <si>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</si>
  <si>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</si>
  <si>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</si>
  <si>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</si>
  <si>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</si>
  <si>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</si>
  <si>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</si>
  <si>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</si>
  <si>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</si>
  <si>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</si>
  <si>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</si>
  <si>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</si>
  <si>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</si>
  <si>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</si>
  <si>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</si>
  <si>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</si>
  <si>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</si>
  <si>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</si>
  <si>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</si>
  <si>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</si>
  <si>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</si>
  <si>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</si>
  <si>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</si>
  <si>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</si>
  <si>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</si>
  <si>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</si>
  <si>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</si>
  <si>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</si>
  <si>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</si>
  <si>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</si>
  <si>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</si>
  <si>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</si>
  <si>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</si>
  <si>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</si>
  <si>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</si>
  <si>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</si>
  <si>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</si>
  <si>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</si>
  <si>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</si>
  <si>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</si>
  <si>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</si>
  <si>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</si>
  <si>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</si>
  <si>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</si>
  <si>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</si>
  <si>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</si>
  <si>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</si>
  <si>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</si>
  <si>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np1155</t>
  </si>
  <si>
    <t>インターカラー</t>
  </si>
  <si>
    <t>※コットン版キャッチ変え17</t>
  </si>
  <si>
    <t>「優しすぎる熟女と出会ってこっそりハッスル」</t>
  </si>
  <si>
    <t>lp03_a</t>
  </si>
  <si>
    <t>スポニチ関東</t>
  </si>
  <si>
    <t>4C終面全5段</t>
  </si>
  <si>
    <t>12月22日(土)</t>
  </si>
  <si>
    <t>np1156</t>
  </si>
  <si>
    <t>スポニチ関西</t>
  </si>
  <si>
    <t>12月24日(月)</t>
  </si>
  <si>
    <t>np1157</t>
  </si>
  <si>
    <t>スポニチ西部</t>
  </si>
  <si>
    <t>12月21日(金)</t>
  </si>
  <si>
    <t>np1158</t>
  </si>
  <si>
    <t>スポニチ北海道</t>
  </si>
  <si>
    <t>np1159</t>
  </si>
  <si>
    <t>※コットン版キャッチ変え17 (空電共通)</t>
  </si>
  <si>
    <t>「優しすぎる熟女と出会ってこっそりハッスル」 (空電共通)</t>
  </si>
  <si>
    <t>空電</t>
  </si>
  <si>
    <t>空電 (共通)</t>
  </si>
  <si>
    <t>np1160</t>
  </si>
  <si>
    <t>※女性からナンパしてほしい版風</t>
  </si>
  <si>
    <t>「もう５０代の熟女だけど、試しに付き合ってみる？」</t>
  </si>
  <si>
    <t>サンスポ関西</t>
  </si>
  <si>
    <t>12月30日(日)</t>
  </si>
  <si>
    <t>np1161</t>
  </si>
  <si>
    <t>np1162</t>
  </si>
  <si>
    <t>★女性からナンパしてほしい版風</t>
  </si>
  <si>
    <t>「結婚婚活ブームに乗り遅れた私」キャッチ</t>
  </si>
  <si>
    <t>サンスポ関東</t>
  </si>
  <si>
    <t>全5段</t>
  </si>
  <si>
    <t>12月16日(日)</t>
  </si>
  <si>
    <t>np1163</t>
  </si>
  <si>
    <t>np1164</t>
  </si>
  <si>
    <t>「出会いにコミット!?今、このサイトが超アツい!?」キャッチ</t>
  </si>
  <si>
    <t>12月29日(土)</t>
  </si>
  <si>
    <t>np1165</t>
  </si>
  <si>
    <t>np1166</t>
  </si>
  <si>
    <t>★1604FLASHリサイズ 女性からナンパしてほしい写真</t>
  </si>
  <si>
    <t>「もう５０代の熟女だけど、試しに付き合ってみる？」キャッチ</t>
  </si>
  <si>
    <t>サンスポ東京</t>
  </si>
  <si>
    <t>1C全面</t>
  </si>
  <si>
    <t>12月08日(土)</t>
  </si>
  <si>
    <t>np1167</t>
  </si>
  <si>
    <t>np1168</t>
  </si>
  <si>
    <t>np1169</t>
  </si>
  <si>
    <t>np1170</t>
  </si>
  <si>
    <t>※わくドキ雑誌版</t>
  </si>
  <si>
    <t>np1171</t>
  </si>
  <si>
    <t>np1172</t>
  </si>
  <si>
    <t>※わくドキ煙突</t>
  </si>
  <si>
    <t>lp03_l</t>
  </si>
  <si>
    <t>ニッカン関東</t>
  </si>
  <si>
    <t>1C煙突</t>
  </si>
  <si>
    <t>np1173</t>
  </si>
  <si>
    <t>np1174</t>
  </si>
  <si>
    <t>ニッカン関西</t>
  </si>
  <si>
    <t>4C煙突</t>
  </si>
  <si>
    <t>np1175</t>
  </si>
  <si>
    <t>np1176</t>
  </si>
  <si>
    <t>スポーツ報知関東</t>
  </si>
  <si>
    <t>全5段つかみ4回</t>
  </si>
  <si>
    <t>12月05日(水)</t>
  </si>
  <si>
    <t>np1177</t>
  </si>
  <si>
    <t>※コットン版</t>
  </si>
  <si>
    <t>「清純そうな見た目」キャッチ</t>
  </si>
  <si>
    <t>12月11日(火)</t>
  </si>
  <si>
    <t>np1178</t>
  </si>
  <si>
    <t>12月14日(金)</t>
  </si>
  <si>
    <t>np1179</t>
  </si>
  <si>
    <t>※「女性からナンパしてほしい」それを実現したサイト</t>
  </si>
  <si>
    <t>12月18日(火)</t>
  </si>
  <si>
    <t>np1180</t>
  </si>
  <si>
    <t>np1181</t>
  </si>
  <si>
    <t>★①記事47</t>
  </si>
  <si>
    <t>もう我慢できない。今すぐ出会いたい。</t>
  </si>
  <si>
    <t>半2段つかみ１0段保証</t>
  </si>
  <si>
    <t>1～10日</t>
  </si>
  <si>
    <t>np1182</t>
  </si>
  <si>
    <t>★③記事49</t>
  </si>
  <si>
    <t>出会うのは簡単。問題は出会った後だ。</t>
  </si>
  <si>
    <t>11～20日</t>
  </si>
  <si>
    <t>np1183</t>
  </si>
  <si>
    <t>★④記事50</t>
  </si>
  <si>
    <t>献身交際。キュートな五十路妻。</t>
  </si>
  <si>
    <t>21～31日</t>
  </si>
  <si>
    <t>np1184</t>
  </si>
  <si>
    <t>(空電共通)</t>
  </si>
  <si>
    <t>np1185</t>
  </si>
  <si>
    <t>※①女性からナンパしてほしい版風 若い女性</t>
  </si>
  <si>
    <t>「若い女性は嫌いですか？試しに付き合ってみませんか？」</t>
  </si>
  <si>
    <t>半2段つかみ20段保証</t>
  </si>
  <si>
    <t>20段保証</t>
  </si>
  <si>
    <t>np1186</t>
  </si>
  <si>
    <t>※②女性からナンパしてほしい版風 若い女性</t>
  </si>
  <si>
    <t>半3段つかみ20段保証</t>
  </si>
  <si>
    <t>np1187</t>
  </si>
  <si>
    <t>※③女性からナンパしてほしい版風 若い女性</t>
  </si>
  <si>
    <t>半5段つかみ20段保証</t>
  </si>
  <si>
    <t>np1188</t>
  </si>
  <si>
    <t>np1189</t>
  </si>
  <si>
    <t>np1190</t>
  </si>
  <si>
    <t>np1191</t>
  </si>
  <si>
    <t>12月01日(土)</t>
  </si>
  <si>
    <t>np1192</t>
  </si>
  <si>
    <t>np1193</t>
  </si>
  <si>
    <t>np1194</t>
  </si>
  <si>
    <t>np1195</t>
  </si>
  <si>
    <t>np1196</t>
  </si>
  <si>
    <t>np1197</t>
  </si>
  <si>
    <t>np1198</t>
  </si>
  <si>
    <t>np1199</t>
  </si>
  <si>
    <t>ニッカン関東・平日</t>
  </si>
  <si>
    <t>12月12日(水)</t>
  </si>
  <si>
    <t>np1200</t>
  </si>
  <si>
    <t>np1201</t>
  </si>
  <si>
    <t>12月15日(土)</t>
  </si>
  <si>
    <t>np1202</t>
  </si>
  <si>
    <t>np1203</t>
  </si>
  <si>
    <t>12月23日(日)</t>
  </si>
  <si>
    <t>np1204</t>
  </si>
  <si>
    <t>np1205</t>
  </si>
  <si>
    <t>デイリースポーツ関西</t>
  </si>
  <si>
    <t>np1206</t>
  </si>
  <si>
    <t>np1207</t>
  </si>
  <si>
    <t>np1208</t>
  </si>
  <si>
    <t>np1209</t>
  </si>
  <si>
    <t>「毎日エスカレート！今、この出会いがアツい」キャッチ</t>
  </si>
  <si>
    <t>九スポ</t>
  </si>
  <si>
    <t>np1210</t>
  </si>
  <si>
    <t>np1211</t>
  </si>
  <si>
    <t>4C終面雑報</t>
  </si>
  <si>
    <t>12月02日(日)</t>
  </si>
  <si>
    <t>np1212</t>
  </si>
  <si>
    <t>np1213</t>
  </si>
  <si>
    <t>12月06日(木)</t>
  </si>
  <si>
    <t>np1214</t>
  </si>
  <si>
    <t>np1215</t>
  </si>
  <si>
    <t>★記事50</t>
  </si>
  <si>
    <t>4C記事枠</t>
  </si>
  <si>
    <t>np1216</t>
  </si>
  <si>
    <t>★記事49</t>
  </si>
  <si>
    <t>12月09日(日)</t>
  </si>
  <si>
    <t>np1217</t>
  </si>
  <si>
    <t>★記事48</t>
  </si>
  <si>
    <t>57歳、明日初デート。俺はまた男になる。</t>
  </si>
  <si>
    <t>np1218</t>
  </si>
  <si>
    <t>★記事47</t>
  </si>
  <si>
    <t>np1219</t>
  </si>
  <si>
    <t>記事9</t>
  </si>
  <si>
    <t>「もう50代の熟女だけど、試しに付き合ってみる？」</t>
  </si>
  <si>
    <t>np1220</t>
  </si>
  <si>
    <t>共通</t>
  </si>
  <si>
    <t>np1221</t>
  </si>
  <si>
    <t>★①女性からナンパしてほしい</t>
  </si>
  <si>
    <t>東スポ 8回セット</t>
  </si>
  <si>
    <t>半2段金土</t>
  </si>
  <si>
    <t>12/1～</t>
  </si>
  <si>
    <t>np1222</t>
  </si>
  <si>
    <t>★②C版「記事24」</t>
  </si>
  <si>
    <t>キャッチ「S級熟女から逆指名」</t>
  </si>
  <si>
    <t>np1223</t>
  </si>
  <si>
    <t>★③C版「記事23」</t>
  </si>
  <si>
    <t>キャッチ「男の夢をかなえます」</t>
  </si>
  <si>
    <t>np1224</t>
  </si>
  <si>
    <t>新聞 TOTAL</t>
  </si>
  <si>
    <t>●雑誌 広告</t>
  </si>
  <si>
    <t>zw101</t>
  </si>
  <si>
    <t>芸文社</t>
  </si>
  <si>
    <t>※コットン版キャッチ変え10 「求む！５０歳以上の女性と…」</t>
  </si>
  <si>
    <t>カミオン</t>
  </si>
  <si>
    <t>1C2P</t>
  </si>
  <si>
    <t>zw102</t>
  </si>
  <si>
    <t>zw103</t>
  </si>
  <si>
    <t>日本ジャーナル出版</t>
  </si>
  <si>
    <t>※女性からナンパしてほしい版風 「もう５０代の熟女だけど、試しに付き合ってみる？」</t>
  </si>
  <si>
    <t>週刊実話</t>
  </si>
  <si>
    <t>4C2P</t>
  </si>
  <si>
    <t>12月20日(木)</t>
  </si>
  <si>
    <t>zw104</t>
  </si>
  <si>
    <t>zw105</t>
  </si>
  <si>
    <t>双葉社</t>
  </si>
  <si>
    <t>週刊大衆(合併号)</t>
  </si>
  <si>
    <t>12月10日(月)</t>
  </si>
  <si>
    <t>zw106</t>
  </si>
  <si>
    <t>zw107</t>
  </si>
  <si>
    <t>リイド社</t>
  </si>
  <si>
    <t>コミック乱twins</t>
  </si>
  <si>
    <t>12月13日(木)</t>
  </si>
  <si>
    <t>zw108</t>
  </si>
  <si>
    <t>zw109</t>
  </si>
  <si>
    <t>徳間書店</t>
  </si>
  <si>
    <t>アサヒ芸能(合併号)</t>
  </si>
  <si>
    <t>zw110</t>
  </si>
  <si>
    <t>ac055</t>
  </si>
  <si>
    <t>アドライヴ</t>
  </si>
  <si>
    <t>竹書房</t>
  </si>
  <si>
    <t>1Pスポーツ新聞版わくドキ</t>
  </si>
  <si>
    <t>lp03_f</t>
  </si>
  <si>
    <t>近代麻雀.1W</t>
  </si>
  <si>
    <t>4C1P</t>
  </si>
  <si>
    <t>ac056</t>
  </si>
  <si>
    <t>ac057</t>
  </si>
  <si>
    <t>大洋図書</t>
  </si>
  <si>
    <t>2P_対談風_わくドキ</t>
  </si>
  <si>
    <t>昭和の不思議101</t>
  </si>
  <si>
    <t>ac058</t>
  </si>
  <si>
    <t>雑誌 TOTAL</t>
  </si>
  <si>
    <t>●DVD 広告</t>
  </si>
  <si>
    <t>pw061</t>
  </si>
  <si>
    <t>インフォメディア</t>
  </si>
  <si>
    <t>DVD漫画けんじ</t>
  </si>
  <si>
    <t>lp07</t>
  </si>
  <si>
    <t>濡れる五十路 痺れる六十路妻!</t>
  </si>
  <si>
    <t>DVD袋裏4C+コンテンツ枠</t>
  </si>
  <si>
    <t>pw062</t>
  </si>
  <si>
    <t>pw063</t>
  </si>
  <si>
    <t>ダイアプレス</t>
  </si>
  <si>
    <t>ロシアの妖精</t>
  </si>
  <si>
    <t>DVD袋表4C</t>
  </si>
  <si>
    <t>12月26日(水)</t>
  </si>
  <si>
    <t>pw064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</si>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</sst>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2.6628571428571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31</v>
      </c>
      <c r="M6" s="79">
        <v>0</v>
      </c>
      <c r="N6" s="79">
        <v>113</v>
      </c>
      <c r="O6" s="88">
        <v>22</v>
      </c>
      <c r="P6" s="89">
        <v>0</v>
      </c>
      <c r="Q6" s="90">
        <f>O6+P6</f>
        <v>22</v>
      </c>
      <c r="R6" s="80">
        <f>IFERROR(Q6/N6,"-")</f>
        <v>0.19469026548673</v>
      </c>
      <c r="S6" s="79">
        <v>0</v>
      </c>
      <c r="T6" s="79">
        <v>11</v>
      </c>
      <c r="U6" s="80">
        <f>IFERROR(T6/(Q6),"-")</f>
        <v>0.5</v>
      </c>
      <c r="V6" s="81">
        <f>IFERROR(K6/SUM(Q6:Q10),"-")</f>
        <v>9859.1549295775</v>
      </c>
      <c r="W6" s="82">
        <v>3</v>
      </c>
      <c r="X6" s="80">
        <f>IF(Q6=0,"-",W6/Q6)</f>
        <v>0.13636363636364</v>
      </c>
      <c r="Y6" s="181">
        <v>29000</v>
      </c>
      <c r="Z6" s="182">
        <f>IFERROR(Y6/Q6,"-")</f>
        <v>1318.1818181818</v>
      </c>
      <c r="AA6" s="182">
        <f>IFERROR(Y6/W6,"-")</f>
        <v>9666.6666666667</v>
      </c>
      <c r="AB6" s="176">
        <f>SUM(Y6:Y10)-SUM(K6:K10)</f>
        <v>1164000</v>
      </c>
      <c r="AC6" s="83">
        <f>SUM(Y6:Y10)/SUM(K6:K10)</f>
        <v>2.6628571428571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0.090909090909091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9</v>
      </c>
      <c r="BG6" s="110">
        <f>IF(Q6=0,"",IF(BF6=0,"",(BF6/Q6)))</f>
        <v>0.40909090909091</v>
      </c>
      <c r="BH6" s="109">
        <v>1</v>
      </c>
      <c r="BI6" s="111">
        <f>IFERROR(BH6/BF6,"-")</f>
        <v>0.11111111111111</v>
      </c>
      <c r="BJ6" s="112">
        <v>3000</v>
      </c>
      <c r="BK6" s="113">
        <f>IFERROR(BJ6/BF6,"-")</f>
        <v>333.33333333333</v>
      </c>
      <c r="BL6" s="114">
        <v>1</v>
      </c>
      <c r="BM6" s="114"/>
      <c r="BN6" s="114"/>
      <c r="BO6" s="116">
        <v>11</v>
      </c>
      <c r="BP6" s="117">
        <f>IF(Q6=0,"",IF(BO6=0,"",(BO6/Q6)))</f>
        <v>0.5</v>
      </c>
      <c r="BQ6" s="118">
        <v>2</v>
      </c>
      <c r="BR6" s="119">
        <f>IFERROR(BQ6/BO6,"-")</f>
        <v>0.18181818181818</v>
      </c>
      <c r="BS6" s="120">
        <v>26000</v>
      </c>
      <c r="BT6" s="121">
        <f>IFERROR(BS6/BO6,"-")</f>
        <v>2363.6363636364</v>
      </c>
      <c r="BU6" s="122">
        <v>1</v>
      </c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29000</v>
      </c>
      <c r="CR6" s="138">
        <v>23000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87" t="s">
        <v>67</v>
      </c>
      <c r="K7" s="176"/>
      <c r="L7" s="79">
        <v>14</v>
      </c>
      <c r="M7" s="79">
        <v>0</v>
      </c>
      <c r="N7" s="79">
        <v>67</v>
      </c>
      <c r="O7" s="88">
        <v>8</v>
      </c>
      <c r="P7" s="89">
        <v>0</v>
      </c>
      <c r="Q7" s="90">
        <f>O7+P7</f>
        <v>8</v>
      </c>
      <c r="R7" s="80">
        <f>IFERROR(Q7/N7,"-")</f>
        <v>0.11940298507463</v>
      </c>
      <c r="S7" s="79">
        <v>0</v>
      </c>
      <c r="T7" s="79">
        <v>4</v>
      </c>
      <c r="U7" s="80">
        <f>IFERROR(T7/(Q7),"-")</f>
        <v>0.5</v>
      </c>
      <c r="V7" s="81"/>
      <c r="W7" s="82">
        <v>3</v>
      </c>
      <c r="X7" s="80">
        <f>IF(Q7=0,"-",W7/Q7)</f>
        <v>0.375</v>
      </c>
      <c r="Y7" s="181">
        <v>530000</v>
      </c>
      <c r="Z7" s="182">
        <f>IFERROR(Y7/Q7,"-")</f>
        <v>66250</v>
      </c>
      <c r="AA7" s="182">
        <f>IFERROR(Y7/W7,"-")</f>
        <v>176666.66666667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0.25</v>
      </c>
      <c r="AY7" s="103">
        <v>1</v>
      </c>
      <c r="AZ7" s="105">
        <f>IFERROR(AY7/AW7,"-")</f>
        <v>0.5</v>
      </c>
      <c r="BA7" s="106">
        <v>5000</v>
      </c>
      <c r="BB7" s="107">
        <f>IFERROR(BA7/AW7,"-")</f>
        <v>2500</v>
      </c>
      <c r="BC7" s="108">
        <v>1</v>
      </c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4</v>
      </c>
      <c r="BP7" s="117">
        <f>IF(Q7=0,"",IF(BO7=0,"",(BO7/Q7)))</f>
        <v>0.5</v>
      </c>
      <c r="BQ7" s="118">
        <v>1</v>
      </c>
      <c r="BR7" s="119">
        <f>IFERROR(BQ7/BO7,"-")</f>
        <v>0.25</v>
      </c>
      <c r="BS7" s="120">
        <v>497000</v>
      </c>
      <c r="BT7" s="121">
        <f>IFERROR(BS7/BO7,"-")</f>
        <v>124250</v>
      </c>
      <c r="BU7" s="122"/>
      <c r="BV7" s="122"/>
      <c r="BW7" s="122">
        <v>1</v>
      </c>
      <c r="BX7" s="123">
        <v>1</v>
      </c>
      <c r="BY7" s="124">
        <f>IF(Q7=0,"",IF(BX7=0,"",(BX7/Q7)))</f>
        <v>0.125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0.125</v>
      </c>
      <c r="CI7" s="132">
        <v>1</v>
      </c>
      <c r="CJ7" s="133">
        <f>IFERROR(CI7/CG7,"-")</f>
        <v>1</v>
      </c>
      <c r="CK7" s="134">
        <v>28000</v>
      </c>
      <c r="CL7" s="135">
        <f>IFERROR(CK7/CG7,"-")</f>
        <v>28000</v>
      </c>
      <c r="CM7" s="136"/>
      <c r="CN7" s="136"/>
      <c r="CO7" s="136">
        <v>1</v>
      </c>
      <c r="CP7" s="137">
        <v>3</v>
      </c>
      <c r="CQ7" s="138">
        <v>530000</v>
      </c>
      <c r="CR7" s="138">
        <v>497000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68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69</v>
      </c>
      <c r="I8" s="87" t="s">
        <v>63</v>
      </c>
      <c r="J8" s="87" t="s">
        <v>70</v>
      </c>
      <c r="K8" s="176"/>
      <c r="L8" s="79">
        <v>2</v>
      </c>
      <c r="M8" s="79">
        <v>0</v>
      </c>
      <c r="N8" s="79">
        <v>13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/>
      <c r="AC8" s="83"/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72</v>
      </c>
      <c r="I9" s="87" t="s">
        <v>63</v>
      </c>
      <c r="J9" s="185" t="s">
        <v>64</v>
      </c>
      <c r="K9" s="176"/>
      <c r="L9" s="79">
        <v>14</v>
      </c>
      <c r="M9" s="79">
        <v>0</v>
      </c>
      <c r="N9" s="79">
        <v>46</v>
      </c>
      <c r="O9" s="88">
        <v>7</v>
      </c>
      <c r="P9" s="89">
        <v>0</v>
      </c>
      <c r="Q9" s="90">
        <f>O9+P9</f>
        <v>7</v>
      </c>
      <c r="R9" s="80">
        <f>IFERROR(Q9/N9,"-")</f>
        <v>0.15217391304348</v>
      </c>
      <c r="S9" s="79">
        <v>1</v>
      </c>
      <c r="T9" s="79">
        <v>5</v>
      </c>
      <c r="U9" s="80">
        <f>IFERROR(T9/(Q9),"-")</f>
        <v>0.71428571428571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5</v>
      </c>
      <c r="BG9" s="110">
        <f>IF(Q9=0,"",IF(BF9=0,"",(BF9/Q9)))</f>
        <v>0.71428571428571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0.14285714285714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0.14285714285714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74</v>
      </c>
      <c r="F10" s="184" t="s">
        <v>75</v>
      </c>
      <c r="G10" s="184" t="s">
        <v>76</v>
      </c>
      <c r="H10" s="87" t="s">
        <v>77</v>
      </c>
      <c r="I10" s="87"/>
      <c r="J10" s="87"/>
      <c r="K10" s="176"/>
      <c r="L10" s="79">
        <v>200</v>
      </c>
      <c r="M10" s="79">
        <v>124</v>
      </c>
      <c r="N10" s="79">
        <v>38</v>
      </c>
      <c r="O10" s="88">
        <v>34</v>
      </c>
      <c r="P10" s="89">
        <v>0</v>
      </c>
      <c r="Q10" s="90">
        <f>O10+P10</f>
        <v>34</v>
      </c>
      <c r="R10" s="80">
        <f>IFERROR(Q10/N10,"-")</f>
        <v>0.89473684210526</v>
      </c>
      <c r="S10" s="79">
        <v>3</v>
      </c>
      <c r="T10" s="79">
        <v>13</v>
      </c>
      <c r="U10" s="80">
        <f>IFERROR(T10/(Q10),"-")</f>
        <v>0.38235294117647</v>
      </c>
      <c r="V10" s="81"/>
      <c r="W10" s="82">
        <v>10</v>
      </c>
      <c r="X10" s="80">
        <f>IF(Q10=0,"-",W10/Q10)</f>
        <v>0.29411764705882</v>
      </c>
      <c r="Y10" s="181">
        <v>1305000</v>
      </c>
      <c r="Z10" s="182">
        <f>IFERROR(Y10/Q10,"-")</f>
        <v>38382.352941176</v>
      </c>
      <c r="AA10" s="182">
        <f>IFERROR(Y10/W10,"-")</f>
        <v>130500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0.029411764705882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0.029411764705882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7</v>
      </c>
      <c r="BG10" s="110">
        <f>IF(Q10=0,"",IF(BF10=0,"",(BF10/Q10)))</f>
        <v>0.20588235294118</v>
      </c>
      <c r="BH10" s="109">
        <v>1</v>
      </c>
      <c r="BI10" s="111">
        <f>IFERROR(BH10/BF10,"-")</f>
        <v>0.14285714285714</v>
      </c>
      <c r="BJ10" s="112">
        <v>244000</v>
      </c>
      <c r="BK10" s="113">
        <f>IFERROR(BJ10/BF10,"-")</f>
        <v>34857.142857143</v>
      </c>
      <c r="BL10" s="114"/>
      <c r="BM10" s="114"/>
      <c r="BN10" s="114">
        <v>1</v>
      </c>
      <c r="BO10" s="116">
        <v>14</v>
      </c>
      <c r="BP10" s="117">
        <f>IF(Q10=0,"",IF(BO10=0,"",(BO10/Q10)))</f>
        <v>0.41176470588235</v>
      </c>
      <c r="BQ10" s="118">
        <v>4</v>
      </c>
      <c r="BR10" s="119">
        <f>IFERROR(BQ10/BO10,"-")</f>
        <v>0.28571428571429</v>
      </c>
      <c r="BS10" s="120">
        <v>27000</v>
      </c>
      <c r="BT10" s="121">
        <f>IFERROR(BS10/BO10,"-")</f>
        <v>1928.5714285714</v>
      </c>
      <c r="BU10" s="122">
        <v>2</v>
      </c>
      <c r="BV10" s="122">
        <v>2</v>
      </c>
      <c r="BW10" s="122"/>
      <c r="BX10" s="123">
        <v>10</v>
      </c>
      <c r="BY10" s="124">
        <f>IF(Q10=0,"",IF(BX10=0,"",(BX10/Q10)))</f>
        <v>0.29411764705882</v>
      </c>
      <c r="BZ10" s="125">
        <v>4</v>
      </c>
      <c r="CA10" s="126">
        <f>IFERROR(BZ10/BX10,"-")</f>
        <v>0.4</v>
      </c>
      <c r="CB10" s="127">
        <v>1032000</v>
      </c>
      <c r="CC10" s="128">
        <f>IFERROR(CB10/BX10,"-")</f>
        <v>103200</v>
      </c>
      <c r="CD10" s="129">
        <v>1</v>
      </c>
      <c r="CE10" s="129">
        <v>1</v>
      </c>
      <c r="CF10" s="129">
        <v>2</v>
      </c>
      <c r="CG10" s="130">
        <v>1</v>
      </c>
      <c r="CH10" s="131">
        <f>IF(Q10=0,"",IF(CG10=0,"",(CG10/Q10)))</f>
        <v>0.029411764705882</v>
      </c>
      <c r="CI10" s="132">
        <v>1</v>
      </c>
      <c r="CJ10" s="133">
        <f>IFERROR(CI10/CG10,"-")</f>
        <v>1</v>
      </c>
      <c r="CK10" s="134">
        <v>10000</v>
      </c>
      <c r="CL10" s="135">
        <f>IFERROR(CK10/CG10,"-")</f>
        <v>10000</v>
      </c>
      <c r="CM10" s="136">
        <v>1</v>
      </c>
      <c r="CN10" s="136"/>
      <c r="CO10" s="136"/>
      <c r="CP10" s="137">
        <v>10</v>
      </c>
      <c r="CQ10" s="138">
        <v>1305000</v>
      </c>
      <c r="CR10" s="138">
        <v>992000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0.50350877192982</v>
      </c>
      <c r="B11" s="184" t="s">
        <v>78</v>
      </c>
      <c r="C11" s="184" t="s">
        <v>58</v>
      </c>
      <c r="D11" s="184"/>
      <c r="E11" s="184" t="s">
        <v>79</v>
      </c>
      <c r="F11" s="184" t="s">
        <v>80</v>
      </c>
      <c r="G11" s="184" t="s">
        <v>61</v>
      </c>
      <c r="H11" s="87" t="s">
        <v>81</v>
      </c>
      <c r="I11" s="87" t="s">
        <v>63</v>
      </c>
      <c r="J11" s="186" t="s">
        <v>82</v>
      </c>
      <c r="K11" s="176">
        <v>570000</v>
      </c>
      <c r="L11" s="79">
        <v>14</v>
      </c>
      <c r="M11" s="79">
        <v>0</v>
      </c>
      <c r="N11" s="79">
        <v>74</v>
      </c>
      <c r="O11" s="88">
        <v>2</v>
      </c>
      <c r="P11" s="89">
        <v>0</v>
      </c>
      <c r="Q11" s="90">
        <f>O11+P11</f>
        <v>2</v>
      </c>
      <c r="R11" s="80">
        <f>IFERROR(Q11/N11,"-")</f>
        <v>0.027027027027027</v>
      </c>
      <c r="S11" s="79">
        <v>1</v>
      </c>
      <c r="T11" s="79">
        <v>1</v>
      </c>
      <c r="U11" s="80">
        <f>IFERROR(T11/(Q11),"-")</f>
        <v>0.5</v>
      </c>
      <c r="V11" s="81">
        <f>IFERROR(K11/SUM(Q11:Q16),"-")</f>
        <v>19000</v>
      </c>
      <c r="W11" s="82">
        <v>1</v>
      </c>
      <c r="X11" s="80">
        <f>IF(Q11=0,"-",W11/Q11)</f>
        <v>0.5</v>
      </c>
      <c r="Y11" s="181">
        <v>237000</v>
      </c>
      <c r="Z11" s="182">
        <f>IFERROR(Y11/Q11,"-")</f>
        <v>118500</v>
      </c>
      <c r="AA11" s="182">
        <f>IFERROR(Y11/W11,"-")</f>
        <v>237000</v>
      </c>
      <c r="AB11" s="176">
        <f>SUM(Y11:Y16)-SUM(K11:K16)</f>
        <v>-283000</v>
      </c>
      <c r="AC11" s="83">
        <f>SUM(Y11:Y16)/SUM(K11:K16)</f>
        <v>0.50350877192982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0.5</v>
      </c>
      <c r="BH11" s="109">
        <v>1</v>
      </c>
      <c r="BI11" s="111">
        <f>IFERROR(BH11/BF11,"-")</f>
        <v>1</v>
      </c>
      <c r="BJ11" s="112">
        <v>237000</v>
      </c>
      <c r="BK11" s="113">
        <f>IFERROR(BJ11/BF11,"-")</f>
        <v>237000</v>
      </c>
      <c r="BL11" s="114"/>
      <c r="BM11" s="114"/>
      <c r="BN11" s="114">
        <v>1</v>
      </c>
      <c r="BO11" s="116">
        <v>1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237000</v>
      </c>
      <c r="CR11" s="138">
        <v>237000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/>
      <c r="B12" s="184" t="s">
        <v>83</v>
      </c>
      <c r="C12" s="184" t="s">
        <v>58</v>
      </c>
      <c r="D12" s="184"/>
      <c r="E12" s="184" t="s">
        <v>79</v>
      </c>
      <c r="F12" s="184" t="s">
        <v>80</v>
      </c>
      <c r="G12" s="184" t="s">
        <v>76</v>
      </c>
      <c r="H12" s="87"/>
      <c r="I12" s="87"/>
      <c r="J12" s="87"/>
      <c r="K12" s="176"/>
      <c r="L12" s="79">
        <v>42</v>
      </c>
      <c r="M12" s="79">
        <v>33</v>
      </c>
      <c r="N12" s="79">
        <v>33</v>
      </c>
      <c r="O12" s="88">
        <v>8</v>
      </c>
      <c r="P12" s="89">
        <v>0</v>
      </c>
      <c r="Q12" s="90">
        <f>O12+P12</f>
        <v>8</v>
      </c>
      <c r="R12" s="80">
        <f>IFERROR(Q12/N12,"-")</f>
        <v>0.24242424242424</v>
      </c>
      <c r="S12" s="79">
        <v>1</v>
      </c>
      <c r="T12" s="79">
        <v>2</v>
      </c>
      <c r="U12" s="80">
        <f>IFERROR(T12/(Q12),"-")</f>
        <v>0.25</v>
      </c>
      <c r="V12" s="81"/>
      <c r="W12" s="82">
        <v>3</v>
      </c>
      <c r="X12" s="80">
        <f>IF(Q12=0,"-",W12/Q12)</f>
        <v>0.375</v>
      </c>
      <c r="Y12" s="181">
        <v>36000</v>
      </c>
      <c r="Z12" s="182">
        <f>IFERROR(Y12/Q12,"-")</f>
        <v>4500</v>
      </c>
      <c r="AA12" s="182">
        <f>IFERROR(Y12/W12,"-")</f>
        <v>12000</v>
      </c>
      <c r="AB12" s="176"/>
      <c r="AC12" s="83"/>
      <c r="AD12" s="77"/>
      <c r="AE12" s="91">
        <v>1</v>
      </c>
      <c r="AF12" s="92">
        <f>IF(Q12=0,"",IF(AE12=0,"",(AE12/Q12)))</f>
        <v>0.125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4</v>
      </c>
      <c r="BP12" s="117">
        <f>IF(Q12=0,"",IF(BO12=0,"",(BO12/Q12)))</f>
        <v>0.5</v>
      </c>
      <c r="BQ12" s="118">
        <v>2</v>
      </c>
      <c r="BR12" s="119">
        <f>IFERROR(BQ12/BO12,"-")</f>
        <v>0.5</v>
      </c>
      <c r="BS12" s="120">
        <v>4000</v>
      </c>
      <c r="BT12" s="121">
        <f>IFERROR(BS12/BO12,"-")</f>
        <v>1000</v>
      </c>
      <c r="BU12" s="122">
        <v>2</v>
      </c>
      <c r="BV12" s="122"/>
      <c r="BW12" s="122"/>
      <c r="BX12" s="123">
        <v>3</v>
      </c>
      <c r="BY12" s="124">
        <f>IF(Q12=0,"",IF(BX12=0,"",(BX12/Q12)))</f>
        <v>0.375</v>
      </c>
      <c r="BZ12" s="125">
        <v>1</v>
      </c>
      <c r="CA12" s="126">
        <f>IFERROR(BZ12/BX12,"-")</f>
        <v>0.33333333333333</v>
      </c>
      <c r="CB12" s="127">
        <v>32000</v>
      </c>
      <c r="CC12" s="128">
        <f>IFERROR(CB12/BX12,"-")</f>
        <v>10666.666666667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36000</v>
      </c>
      <c r="CR12" s="138">
        <v>32000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85</v>
      </c>
      <c r="F13" s="184" t="s">
        <v>86</v>
      </c>
      <c r="G13" s="184" t="s">
        <v>61</v>
      </c>
      <c r="H13" s="87" t="s">
        <v>87</v>
      </c>
      <c r="I13" s="87" t="s">
        <v>88</v>
      </c>
      <c r="J13" s="186" t="s">
        <v>89</v>
      </c>
      <c r="K13" s="176"/>
      <c r="L13" s="79">
        <v>12</v>
      </c>
      <c r="M13" s="79">
        <v>0</v>
      </c>
      <c r="N13" s="79">
        <v>37</v>
      </c>
      <c r="O13" s="88">
        <v>6</v>
      </c>
      <c r="P13" s="89">
        <v>0</v>
      </c>
      <c r="Q13" s="90">
        <f>O13+P13</f>
        <v>6</v>
      </c>
      <c r="R13" s="80">
        <f>IFERROR(Q13/N13,"-")</f>
        <v>0.16216216216216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0.16666666666667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3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0.33333333333333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90</v>
      </c>
      <c r="C14" s="184" t="s">
        <v>58</v>
      </c>
      <c r="D14" s="184"/>
      <c r="E14" s="184" t="s">
        <v>85</v>
      </c>
      <c r="F14" s="184" t="s">
        <v>86</v>
      </c>
      <c r="G14" s="184" t="s">
        <v>76</v>
      </c>
      <c r="H14" s="87"/>
      <c r="I14" s="87"/>
      <c r="J14" s="87"/>
      <c r="K14" s="176"/>
      <c r="L14" s="79">
        <v>30</v>
      </c>
      <c r="M14" s="79">
        <v>27</v>
      </c>
      <c r="N14" s="79">
        <v>8</v>
      </c>
      <c r="O14" s="88">
        <v>6</v>
      </c>
      <c r="P14" s="89">
        <v>0</v>
      </c>
      <c r="Q14" s="90">
        <f>O14+P14</f>
        <v>6</v>
      </c>
      <c r="R14" s="80">
        <f>IFERROR(Q14/N14,"-")</f>
        <v>0.75</v>
      </c>
      <c r="S14" s="79">
        <v>1</v>
      </c>
      <c r="T14" s="79">
        <v>1</v>
      </c>
      <c r="U14" s="80">
        <f>IFERROR(T14/(Q14),"-")</f>
        <v>0.16666666666667</v>
      </c>
      <c r="V14" s="81"/>
      <c r="W14" s="82">
        <v>1</v>
      </c>
      <c r="X14" s="80">
        <f>IF(Q14=0,"-",W14/Q14)</f>
        <v>0.16666666666667</v>
      </c>
      <c r="Y14" s="181">
        <v>6000</v>
      </c>
      <c r="Z14" s="182">
        <f>IFERROR(Y14/Q14,"-")</f>
        <v>1000</v>
      </c>
      <c r="AA14" s="182">
        <f>IFERROR(Y14/W14,"-")</f>
        <v>6000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0.16666666666667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3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0.33333333333333</v>
      </c>
      <c r="BZ14" s="125">
        <v>1</v>
      </c>
      <c r="CA14" s="126">
        <f>IFERROR(BZ14/BX14,"-")</f>
        <v>0.5</v>
      </c>
      <c r="CB14" s="127">
        <v>6000</v>
      </c>
      <c r="CC14" s="128">
        <f>IFERROR(CB14/BX14,"-")</f>
        <v>3000</v>
      </c>
      <c r="CD14" s="129"/>
      <c r="CE14" s="129">
        <v>1</v>
      </c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6000</v>
      </c>
      <c r="CR14" s="138">
        <v>6000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91</v>
      </c>
      <c r="C15" s="184" t="s">
        <v>58</v>
      </c>
      <c r="D15" s="184"/>
      <c r="E15" s="184" t="s">
        <v>85</v>
      </c>
      <c r="F15" s="184" t="s">
        <v>92</v>
      </c>
      <c r="G15" s="184" t="s">
        <v>61</v>
      </c>
      <c r="H15" s="87" t="s">
        <v>87</v>
      </c>
      <c r="I15" s="87" t="s">
        <v>88</v>
      </c>
      <c r="J15" s="185" t="s">
        <v>93</v>
      </c>
      <c r="K15" s="176"/>
      <c r="L15" s="79">
        <v>14</v>
      </c>
      <c r="M15" s="79">
        <v>0</v>
      </c>
      <c r="N15" s="79">
        <v>31</v>
      </c>
      <c r="O15" s="88">
        <v>6</v>
      </c>
      <c r="P15" s="89">
        <v>0</v>
      </c>
      <c r="Q15" s="90">
        <f>O15+P15</f>
        <v>6</v>
      </c>
      <c r="R15" s="80">
        <f>IFERROR(Q15/N15,"-")</f>
        <v>0.19354838709677</v>
      </c>
      <c r="S15" s="79">
        <v>1</v>
      </c>
      <c r="T15" s="79">
        <v>2</v>
      </c>
      <c r="U15" s="80">
        <f>IFERROR(T15/(Q15),"-")</f>
        <v>0.33333333333333</v>
      </c>
      <c r="V15" s="81"/>
      <c r="W15" s="82">
        <v>2</v>
      </c>
      <c r="X15" s="80">
        <f>IF(Q15=0,"-",W15/Q15)</f>
        <v>0.33333333333333</v>
      </c>
      <c r="Y15" s="181">
        <v>8000</v>
      </c>
      <c r="Z15" s="182">
        <f>IFERROR(Y15/Q15,"-")</f>
        <v>1333.3333333333</v>
      </c>
      <c r="AA15" s="182">
        <f>IFERROR(Y15/W15,"-")</f>
        <v>4000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0.16666666666667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2</v>
      </c>
      <c r="BG15" s="110">
        <f>IF(Q15=0,"",IF(BF15=0,"",(BF15/Q15)))</f>
        <v>0.33333333333333</v>
      </c>
      <c r="BH15" s="109">
        <v>1</v>
      </c>
      <c r="BI15" s="111">
        <f>IFERROR(BH15/BF15,"-")</f>
        <v>0.5</v>
      </c>
      <c r="BJ15" s="112">
        <v>3000</v>
      </c>
      <c r="BK15" s="113">
        <f>IFERROR(BJ15/BF15,"-")</f>
        <v>1500</v>
      </c>
      <c r="BL15" s="114">
        <v>1</v>
      </c>
      <c r="BM15" s="114"/>
      <c r="BN15" s="114"/>
      <c r="BO15" s="116">
        <v>3</v>
      </c>
      <c r="BP15" s="117">
        <f>IF(Q15=0,"",IF(BO15=0,"",(BO15/Q15)))</f>
        <v>0.5</v>
      </c>
      <c r="BQ15" s="118">
        <v>1</v>
      </c>
      <c r="BR15" s="119">
        <f>IFERROR(BQ15/BO15,"-")</f>
        <v>0.33333333333333</v>
      </c>
      <c r="BS15" s="120">
        <v>5000</v>
      </c>
      <c r="BT15" s="121">
        <f>IFERROR(BS15/BO15,"-")</f>
        <v>1666.6666666667</v>
      </c>
      <c r="BU15" s="122">
        <v>1</v>
      </c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8000</v>
      </c>
      <c r="CR15" s="138">
        <v>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94</v>
      </c>
      <c r="C16" s="184" t="s">
        <v>58</v>
      </c>
      <c r="D16" s="184"/>
      <c r="E16" s="184" t="s">
        <v>85</v>
      </c>
      <c r="F16" s="184" t="s">
        <v>92</v>
      </c>
      <c r="G16" s="184" t="s">
        <v>76</v>
      </c>
      <c r="H16" s="87"/>
      <c r="I16" s="87"/>
      <c r="J16" s="87"/>
      <c r="K16" s="176"/>
      <c r="L16" s="79">
        <v>24</v>
      </c>
      <c r="M16" s="79">
        <v>16</v>
      </c>
      <c r="N16" s="79">
        <v>1</v>
      </c>
      <c r="O16" s="88">
        <v>2</v>
      </c>
      <c r="P16" s="89">
        <v>0</v>
      </c>
      <c r="Q16" s="90">
        <f>O16+P16</f>
        <v>2</v>
      </c>
      <c r="R16" s="80">
        <f>IFERROR(Q16/N16,"-")</f>
        <v>2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2</v>
      </c>
      <c r="BY16" s="124">
        <f>IF(Q16=0,"",IF(BX16=0,"",(BX16/Q16)))</f>
        <v>1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0.14142857142857</v>
      </c>
      <c r="B17" s="184" t="s">
        <v>95</v>
      </c>
      <c r="C17" s="184" t="s">
        <v>58</v>
      </c>
      <c r="D17" s="184"/>
      <c r="E17" s="184" t="s">
        <v>96</v>
      </c>
      <c r="F17" s="184" t="s">
        <v>97</v>
      </c>
      <c r="G17" s="184" t="s">
        <v>61</v>
      </c>
      <c r="H17" s="87" t="s">
        <v>98</v>
      </c>
      <c r="I17" s="87" t="s">
        <v>99</v>
      </c>
      <c r="J17" s="185" t="s">
        <v>100</v>
      </c>
      <c r="K17" s="176">
        <v>700000</v>
      </c>
      <c r="L17" s="79">
        <v>5</v>
      </c>
      <c r="M17" s="79">
        <v>0</v>
      </c>
      <c r="N17" s="79">
        <v>37</v>
      </c>
      <c r="O17" s="88">
        <v>2</v>
      </c>
      <c r="P17" s="89">
        <v>0</v>
      </c>
      <c r="Q17" s="90">
        <f>O17+P17</f>
        <v>2</v>
      </c>
      <c r="R17" s="80">
        <f>IFERROR(Q17/N17,"-")</f>
        <v>0.054054054054054</v>
      </c>
      <c r="S17" s="79">
        <v>0</v>
      </c>
      <c r="T17" s="79">
        <v>1</v>
      </c>
      <c r="U17" s="80">
        <f>IFERROR(T17/(Q17),"-")</f>
        <v>0.5</v>
      </c>
      <c r="V17" s="81">
        <f>IFERROR(K17/SUM(Q17:Q22),"-")</f>
        <v>30434.782608696</v>
      </c>
      <c r="W17" s="82">
        <v>1</v>
      </c>
      <c r="X17" s="80">
        <f>IF(Q17=0,"-",W17/Q17)</f>
        <v>0.5</v>
      </c>
      <c r="Y17" s="181">
        <v>35000</v>
      </c>
      <c r="Z17" s="182">
        <f>IFERROR(Y17/Q17,"-")</f>
        <v>17500</v>
      </c>
      <c r="AA17" s="182">
        <f>IFERROR(Y17/W17,"-")</f>
        <v>35000</v>
      </c>
      <c r="AB17" s="176">
        <f>SUM(Y17:Y22)-SUM(K17:K22)</f>
        <v>-601000</v>
      </c>
      <c r="AC17" s="83">
        <f>SUM(Y17:Y22)/SUM(K17:K22)</f>
        <v>0.14142857142857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0.5</v>
      </c>
      <c r="BH17" s="109">
        <v>1</v>
      </c>
      <c r="BI17" s="111">
        <f>IFERROR(BH17/BF17,"-")</f>
        <v>1</v>
      </c>
      <c r="BJ17" s="112">
        <v>35000</v>
      </c>
      <c r="BK17" s="113">
        <f>IFERROR(BJ17/BF17,"-")</f>
        <v>35000</v>
      </c>
      <c r="BL17" s="114"/>
      <c r="BM17" s="114"/>
      <c r="BN17" s="114">
        <v>1</v>
      </c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35000</v>
      </c>
      <c r="CR17" s="138">
        <v>35000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101</v>
      </c>
      <c r="C18" s="184" t="s">
        <v>58</v>
      </c>
      <c r="D18" s="184"/>
      <c r="E18" s="184" t="s">
        <v>96</v>
      </c>
      <c r="F18" s="184" t="s">
        <v>97</v>
      </c>
      <c r="G18" s="184" t="s">
        <v>76</v>
      </c>
      <c r="H18" s="87"/>
      <c r="I18" s="87"/>
      <c r="J18" s="87"/>
      <c r="K18" s="176"/>
      <c r="L18" s="79">
        <v>123</v>
      </c>
      <c r="M18" s="79">
        <v>28</v>
      </c>
      <c r="N18" s="79">
        <v>4</v>
      </c>
      <c r="O18" s="88">
        <v>8</v>
      </c>
      <c r="P18" s="89">
        <v>0</v>
      </c>
      <c r="Q18" s="90">
        <f>O18+P18</f>
        <v>8</v>
      </c>
      <c r="R18" s="80">
        <f>IFERROR(Q18/N18,"-")</f>
        <v>2</v>
      </c>
      <c r="S18" s="79">
        <v>0</v>
      </c>
      <c r="T18" s="79">
        <v>3</v>
      </c>
      <c r="U18" s="80">
        <f>IFERROR(T18/(Q18),"-")</f>
        <v>0.375</v>
      </c>
      <c r="V18" s="81"/>
      <c r="W18" s="82">
        <v>2</v>
      </c>
      <c r="X18" s="80">
        <f>IF(Q18=0,"-",W18/Q18)</f>
        <v>0.25</v>
      </c>
      <c r="Y18" s="181">
        <v>9000</v>
      </c>
      <c r="Z18" s="182">
        <f>IFERROR(Y18/Q18,"-")</f>
        <v>1125</v>
      </c>
      <c r="AA18" s="182">
        <f>IFERROR(Y18/W18,"-")</f>
        <v>4500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0.25</v>
      </c>
      <c r="BH18" s="109">
        <v>1</v>
      </c>
      <c r="BI18" s="111">
        <f>IFERROR(BH18/BF18,"-")</f>
        <v>0.5</v>
      </c>
      <c r="BJ18" s="112">
        <v>6000</v>
      </c>
      <c r="BK18" s="113">
        <f>IFERROR(BJ18/BF18,"-")</f>
        <v>3000</v>
      </c>
      <c r="BL18" s="114"/>
      <c r="BM18" s="114">
        <v>1</v>
      </c>
      <c r="BN18" s="114"/>
      <c r="BO18" s="116">
        <v>3</v>
      </c>
      <c r="BP18" s="117">
        <f>IF(Q18=0,"",IF(BO18=0,"",(BO18/Q18)))</f>
        <v>0.375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0.125</v>
      </c>
      <c r="BZ18" s="125">
        <v>1</v>
      </c>
      <c r="CA18" s="126">
        <f>IFERROR(BZ18/BX18,"-")</f>
        <v>1</v>
      </c>
      <c r="CB18" s="127">
        <v>3000</v>
      </c>
      <c r="CC18" s="128">
        <f>IFERROR(CB18/BX18,"-")</f>
        <v>3000</v>
      </c>
      <c r="CD18" s="129">
        <v>1</v>
      </c>
      <c r="CE18" s="129"/>
      <c r="CF18" s="129"/>
      <c r="CG18" s="130">
        <v>2</v>
      </c>
      <c r="CH18" s="131">
        <f>IF(Q18=0,"",IF(CG18=0,"",(CG18/Q18)))</f>
        <v>0.25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2</v>
      </c>
      <c r="CQ18" s="138">
        <v>9000</v>
      </c>
      <c r="CR18" s="138">
        <v>6000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102</v>
      </c>
      <c r="C19" s="184" t="s">
        <v>58</v>
      </c>
      <c r="D19" s="184"/>
      <c r="E19" s="184" t="s">
        <v>85</v>
      </c>
      <c r="F19" s="184" t="s">
        <v>92</v>
      </c>
      <c r="G19" s="184" t="s">
        <v>61</v>
      </c>
      <c r="H19" s="87" t="s">
        <v>81</v>
      </c>
      <c r="I19" s="87" t="s">
        <v>88</v>
      </c>
      <c r="J19" s="185" t="s">
        <v>100</v>
      </c>
      <c r="K19" s="176"/>
      <c r="L19" s="79">
        <v>11</v>
      </c>
      <c r="M19" s="79">
        <v>0</v>
      </c>
      <c r="N19" s="79">
        <v>31</v>
      </c>
      <c r="O19" s="88">
        <v>3</v>
      </c>
      <c r="P19" s="89">
        <v>0</v>
      </c>
      <c r="Q19" s="90">
        <f>O19+P19</f>
        <v>3</v>
      </c>
      <c r="R19" s="80">
        <f>IFERROR(Q19/N19,"-")</f>
        <v>0.096774193548387</v>
      </c>
      <c r="S19" s="79">
        <v>1</v>
      </c>
      <c r="T19" s="79">
        <v>1</v>
      </c>
      <c r="U19" s="80">
        <f>IFERROR(T19/(Q19),"-")</f>
        <v>0.33333333333333</v>
      </c>
      <c r="V19" s="81"/>
      <c r="W19" s="82">
        <v>1</v>
      </c>
      <c r="X19" s="80">
        <f>IF(Q19=0,"-",W19/Q19)</f>
        <v>0.33333333333333</v>
      </c>
      <c r="Y19" s="181">
        <v>35000</v>
      </c>
      <c r="Z19" s="182">
        <f>IFERROR(Y19/Q19,"-")</f>
        <v>11666.666666667</v>
      </c>
      <c r="AA19" s="182">
        <f>IFERROR(Y19/W19,"-")</f>
        <v>35000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0.66666666666667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0.33333333333333</v>
      </c>
      <c r="BZ19" s="125">
        <v>1</v>
      </c>
      <c r="CA19" s="126">
        <f>IFERROR(BZ19/BX19,"-")</f>
        <v>1</v>
      </c>
      <c r="CB19" s="127">
        <v>35000</v>
      </c>
      <c r="CC19" s="128">
        <f>IFERROR(CB19/BX19,"-")</f>
        <v>35000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35000</v>
      </c>
      <c r="CR19" s="138">
        <v>35000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103</v>
      </c>
      <c r="C20" s="184" t="s">
        <v>58</v>
      </c>
      <c r="D20" s="184"/>
      <c r="E20" s="184" t="s">
        <v>85</v>
      </c>
      <c r="F20" s="184" t="s">
        <v>92</v>
      </c>
      <c r="G20" s="184" t="s">
        <v>76</v>
      </c>
      <c r="H20" s="87"/>
      <c r="I20" s="87"/>
      <c r="J20" s="87"/>
      <c r="K20" s="176"/>
      <c r="L20" s="79">
        <v>26</v>
      </c>
      <c r="M20" s="79">
        <v>23</v>
      </c>
      <c r="N20" s="79">
        <v>2</v>
      </c>
      <c r="O20" s="88">
        <v>4</v>
      </c>
      <c r="P20" s="89">
        <v>1</v>
      </c>
      <c r="Q20" s="90">
        <f>O20+P20</f>
        <v>5</v>
      </c>
      <c r="R20" s="80">
        <f>IFERROR(Q20/N20,"-")</f>
        <v>2.5</v>
      </c>
      <c r="S20" s="79">
        <v>0</v>
      </c>
      <c r="T20" s="79">
        <v>2</v>
      </c>
      <c r="U20" s="80">
        <f>IFERROR(T20/(Q20),"-")</f>
        <v>0.4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>
        <v>1</v>
      </c>
      <c r="AF20" s="92">
        <f>IF(Q20=0,"",IF(AE20=0,"",(AE20/Q20)))</f>
        <v>0.2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0.2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2</v>
      </c>
      <c r="BP20" s="117">
        <f>IF(Q20=0,"",IF(BO20=0,"",(BO20/Q20)))</f>
        <v>0.4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0.2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105</v>
      </c>
      <c r="F21" s="184" t="s">
        <v>80</v>
      </c>
      <c r="G21" s="184" t="s">
        <v>61</v>
      </c>
      <c r="H21" s="87" t="s">
        <v>81</v>
      </c>
      <c r="I21" s="87" t="s">
        <v>88</v>
      </c>
      <c r="J21" s="87" t="s">
        <v>67</v>
      </c>
      <c r="K21" s="176"/>
      <c r="L21" s="79">
        <v>5</v>
      </c>
      <c r="M21" s="79">
        <v>0</v>
      </c>
      <c r="N21" s="79">
        <v>32</v>
      </c>
      <c r="O21" s="88">
        <v>3</v>
      </c>
      <c r="P21" s="89">
        <v>0</v>
      </c>
      <c r="Q21" s="90">
        <f>O21+P21</f>
        <v>3</v>
      </c>
      <c r="R21" s="80">
        <f>IFERROR(Q21/N21,"-")</f>
        <v>0.09375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0.33333333333333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0.33333333333333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>
        <v>1</v>
      </c>
      <c r="CH21" s="131">
        <f>IF(Q21=0,"",IF(CG21=0,"",(CG21/Q21)))</f>
        <v>0.33333333333333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106</v>
      </c>
      <c r="C22" s="184" t="s">
        <v>58</v>
      </c>
      <c r="D22" s="184"/>
      <c r="E22" s="184" t="s">
        <v>105</v>
      </c>
      <c r="F22" s="184" t="s">
        <v>80</v>
      </c>
      <c r="G22" s="184" t="s">
        <v>76</v>
      </c>
      <c r="H22" s="87"/>
      <c r="I22" s="87"/>
      <c r="J22" s="87"/>
      <c r="K22" s="176"/>
      <c r="L22" s="79">
        <v>20</v>
      </c>
      <c r="M22" s="79">
        <v>15</v>
      </c>
      <c r="N22" s="79">
        <v>7</v>
      </c>
      <c r="O22" s="88">
        <v>1</v>
      </c>
      <c r="P22" s="89">
        <v>1</v>
      </c>
      <c r="Q22" s="90">
        <f>O22+P22</f>
        <v>2</v>
      </c>
      <c r="R22" s="80">
        <f>IFERROR(Q22/N22,"-")</f>
        <v>0.28571428571429</v>
      </c>
      <c r="S22" s="79">
        <v>0</v>
      </c>
      <c r="T22" s="79">
        <v>0</v>
      </c>
      <c r="U22" s="80">
        <f>IFERROR(T22/(Q22),"-")</f>
        <v>0</v>
      </c>
      <c r="V22" s="81"/>
      <c r="W22" s="82">
        <v>1</v>
      </c>
      <c r="X22" s="80">
        <f>IF(Q22=0,"-",W22/Q22)</f>
        <v>0.5</v>
      </c>
      <c r="Y22" s="181">
        <v>20000</v>
      </c>
      <c r="Z22" s="182">
        <f>IFERROR(Y22/Q22,"-")</f>
        <v>10000</v>
      </c>
      <c r="AA22" s="182">
        <f>IFERROR(Y22/W22,"-")</f>
        <v>20000</v>
      </c>
      <c r="AB22" s="176"/>
      <c r="AC22" s="83"/>
      <c r="AD22" s="77"/>
      <c r="AE22" s="91">
        <v>1</v>
      </c>
      <c r="AF22" s="92">
        <f>IF(Q22=0,"",IF(AE22=0,"",(AE22/Q22)))</f>
        <v>0.5</v>
      </c>
      <c r="AG22" s="91"/>
      <c r="AH22" s="93">
        <f>IFERROR(AG22/AE22,"-")</f>
        <v>0</v>
      </c>
      <c r="AI22" s="94"/>
      <c r="AJ22" s="95">
        <f>IFERROR(AI22/AE22,"-")</f>
        <v>0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>
        <v>1</v>
      </c>
      <c r="BY22" s="124">
        <f>IF(Q22=0,"",IF(BX22=0,"",(BX22/Q22)))</f>
        <v>0.5</v>
      </c>
      <c r="BZ22" s="125">
        <v>1</v>
      </c>
      <c r="CA22" s="126">
        <f>IFERROR(BZ22/BX22,"-")</f>
        <v>1</v>
      </c>
      <c r="CB22" s="127">
        <v>20000</v>
      </c>
      <c r="CC22" s="128">
        <f>IFERROR(CB22/BX22,"-")</f>
        <v>20000</v>
      </c>
      <c r="CD22" s="129"/>
      <c r="CE22" s="129"/>
      <c r="CF22" s="129">
        <v>1</v>
      </c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20000</v>
      </c>
      <c r="CR22" s="138">
        <v>20000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0.38666666666667</v>
      </c>
      <c r="B23" s="184" t="s">
        <v>107</v>
      </c>
      <c r="C23" s="184" t="s">
        <v>58</v>
      </c>
      <c r="D23" s="184"/>
      <c r="E23" s="184" t="s">
        <v>108</v>
      </c>
      <c r="F23" s="184" t="s">
        <v>97</v>
      </c>
      <c r="G23" s="184" t="s">
        <v>109</v>
      </c>
      <c r="H23" s="87" t="s">
        <v>110</v>
      </c>
      <c r="I23" s="87" t="s">
        <v>111</v>
      </c>
      <c r="J23" s="185" t="s">
        <v>100</v>
      </c>
      <c r="K23" s="176">
        <v>450000</v>
      </c>
      <c r="L23" s="79">
        <v>42</v>
      </c>
      <c r="M23" s="79">
        <v>0</v>
      </c>
      <c r="N23" s="79">
        <v>111</v>
      </c>
      <c r="O23" s="88">
        <v>18</v>
      </c>
      <c r="P23" s="89">
        <v>0</v>
      </c>
      <c r="Q23" s="90">
        <f>O23+P23</f>
        <v>18</v>
      </c>
      <c r="R23" s="80">
        <f>IFERROR(Q23/N23,"-")</f>
        <v>0.16216216216216</v>
      </c>
      <c r="S23" s="79">
        <v>0</v>
      </c>
      <c r="T23" s="79">
        <v>7</v>
      </c>
      <c r="U23" s="80">
        <f>IFERROR(T23/(Q23),"-")</f>
        <v>0.38888888888889</v>
      </c>
      <c r="V23" s="81">
        <f>IFERROR(K23/SUM(Q23:Q24),"-")</f>
        <v>14062.5</v>
      </c>
      <c r="W23" s="82">
        <v>1</v>
      </c>
      <c r="X23" s="80">
        <f>IF(Q23=0,"-",W23/Q23)</f>
        <v>0.055555555555556</v>
      </c>
      <c r="Y23" s="181">
        <v>5000</v>
      </c>
      <c r="Z23" s="182">
        <f>IFERROR(Y23/Q23,"-")</f>
        <v>277.77777777778</v>
      </c>
      <c r="AA23" s="182">
        <f>IFERROR(Y23/W23,"-")</f>
        <v>5000</v>
      </c>
      <c r="AB23" s="176">
        <f>SUM(Y23:Y24)-SUM(K23:K24)</f>
        <v>-276000</v>
      </c>
      <c r="AC23" s="83">
        <f>SUM(Y23:Y24)/SUM(K23:K24)</f>
        <v>0.38666666666667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0.055555555555556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6</v>
      </c>
      <c r="BG23" s="110">
        <f>IF(Q23=0,"",IF(BF23=0,"",(BF23/Q23)))</f>
        <v>0.33333333333333</v>
      </c>
      <c r="BH23" s="109">
        <v>1</v>
      </c>
      <c r="BI23" s="111">
        <f>IFERROR(BH23/BF23,"-")</f>
        <v>0.16666666666667</v>
      </c>
      <c r="BJ23" s="112">
        <v>5000</v>
      </c>
      <c r="BK23" s="113">
        <f>IFERROR(BJ23/BF23,"-")</f>
        <v>833.33333333333</v>
      </c>
      <c r="BL23" s="114">
        <v>1</v>
      </c>
      <c r="BM23" s="114"/>
      <c r="BN23" s="114"/>
      <c r="BO23" s="116">
        <v>9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2</v>
      </c>
      <c r="BY23" s="124">
        <f>IF(Q23=0,"",IF(BX23=0,"",(BX23/Q23)))</f>
        <v>0.11111111111111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5000</v>
      </c>
      <c r="CR23" s="138">
        <v>5000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112</v>
      </c>
      <c r="C24" s="184" t="s">
        <v>58</v>
      </c>
      <c r="D24" s="184"/>
      <c r="E24" s="184" t="s">
        <v>108</v>
      </c>
      <c r="F24" s="184" t="s">
        <v>97</v>
      </c>
      <c r="G24" s="184" t="s">
        <v>76</v>
      </c>
      <c r="H24" s="87"/>
      <c r="I24" s="87"/>
      <c r="J24" s="87"/>
      <c r="K24" s="176"/>
      <c r="L24" s="79">
        <v>65</v>
      </c>
      <c r="M24" s="79">
        <v>48</v>
      </c>
      <c r="N24" s="79">
        <v>13</v>
      </c>
      <c r="O24" s="88">
        <v>14</v>
      </c>
      <c r="P24" s="89">
        <v>0</v>
      </c>
      <c r="Q24" s="90">
        <f>O24+P24</f>
        <v>14</v>
      </c>
      <c r="R24" s="80">
        <f>IFERROR(Q24/N24,"-")</f>
        <v>1.0769230769231</v>
      </c>
      <c r="S24" s="79">
        <v>3</v>
      </c>
      <c r="T24" s="79">
        <v>2</v>
      </c>
      <c r="U24" s="80">
        <f>IFERROR(T24/(Q24),"-")</f>
        <v>0.14285714285714</v>
      </c>
      <c r="V24" s="81"/>
      <c r="W24" s="82">
        <v>5</v>
      </c>
      <c r="X24" s="80">
        <f>IF(Q24=0,"-",W24/Q24)</f>
        <v>0.35714285714286</v>
      </c>
      <c r="Y24" s="181">
        <v>169000</v>
      </c>
      <c r="Z24" s="182">
        <f>IFERROR(Y24/Q24,"-")</f>
        <v>12071.428571429</v>
      </c>
      <c r="AA24" s="182">
        <f>IFERROR(Y24/W24,"-")</f>
        <v>33800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6</v>
      </c>
      <c r="BG24" s="110">
        <f>IF(Q24=0,"",IF(BF24=0,"",(BF24/Q24)))</f>
        <v>0.42857142857143</v>
      </c>
      <c r="BH24" s="109">
        <v>1</v>
      </c>
      <c r="BI24" s="111">
        <f>IFERROR(BH24/BF24,"-")</f>
        <v>0.16666666666667</v>
      </c>
      <c r="BJ24" s="112">
        <v>5000</v>
      </c>
      <c r="BK24" s="113">
        <f>IFERROR(BJ24/BF24,"-")</f>
        <v>833.33333333333</v>
      </c>
      <c r="BL24" s="114">
        <v>1</v>
      </c>
      <c r="BM24" s="114"/>
      <c r="BN24" s="114"/>
      <c r="BO24" s="116">
        <v>3</v>
      </c>
      <c r="BP24" s="117">
        <f>IF(Q24=0,"",IF(BO24=0,"",(BO24/Q24)))</f>
        <v>0.21428571428571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4</v>
      </c>
      <c r="BY24" s="124">
        <f>IF(Q24=0,"",IF(BX24=0,"",(BX24/Q24)))</f>
        <v>0.28571428571429</v>
      </c>
      <c r="BZ24" s="125">
        <v>3</v>
      </c>
      <c r="CA24" s="126">
        <f>IFERROR(BZ24/BX24,"-")</f>
        <v>0.75</v>
      </c>
      <c r="CB24" s="127">
        <v>151000</v>
      </c>
      <c r="CC24" s="128">
        <f>IFERROR(CB24/BX24,"-")</f>
        <v>37750</v>
      </c>
      <c r="CD24" s="129"/>
      <c r="CE24" s="129"/>
      <c r="CF24" s="129">
        <v>3</v>
      </c>
      <c r="CG24" s="130">
        <v>1</v>
      </c>
      <c r="CH24" s="131">
        <f>IF(Q24=0,"",IF(CG24=0,"",(CG24/Q24)))</f>
        <v>0.071428571428571</v>
      </c>
      <c r="CI24" s="132">
        <v>1</v>
      </c>
      <c r="CJ24" s="133">
        <f>IFERROR(CI24/CG24,"-")</f>
        <v>1</v>
      </c>
      <c r="CK24" s="134">
        <v>13000</v>
      </c>
      <c r="CL24" s="135">
        <f>IFERROR(CK24/CG24,"-")</f>
        <v>13000</v>
      </c>
      <c r="CM24" s="136"/>
      <c r="CN24" s="136"/>
      <c r="CO24" s="136">
        <v>1</v>
      </c>
      <c r="CP24" s="137">
        <v>5</v>
      </c>
      <c r="CQ24" s="138">
        <v>169000</v>
      </c>
      <c r="CR24" s="138">
        <v>94000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0.478125</v>
      </c>
      <c r="B25" s="184" t="s">
        <v>113</v>
      </c>
      <c r="C25" s="184" t="s">
        <v>58</v>
      </c>
      <c r="D25" s="184"/>
      <c r="E25" s="184" t="s">
        <v>108</v>
      </c>
      <c r="F25" s="184" t="s">
        <v>60</v>
      </c>
      <c r="G25" s="184" t="s">
        <v>109</v>
      </c>
      <c r="H25" s="87" t="s">
        <v>114</v>
      </c>
      <c r="I25" s="87" t="s">
        <v>115</v>
      </c>
      <c r="J25" s="185" t="s">
        <v>100</v>
      </c>
      <c r="K25" s="176">
        <v>320000</v>
      </c>
      <c r="L25" s="79">
        <v>25</v>
      </c>
      <c r="M25" s="79">
        <v>0</v>
      </c>
      <c r="N25" s="79">
        <v>105</v>
      </c>
      <c r="O25" s="88">
        <v>12</v>
      </c>
      <c r="P25" s="89">
        <v>0</v>
      </c>
      <c r="Q25" s="90">
        <f>O25+P25</f>
        <v>12</v>
      </c>
      <c r="R25" s="80">
        <f>IFERROR(Q25/N25,"-")</f>
        <v>0.11428571428571</v>
      </c>
      <c r="S25" s="79">
        <v>0</v>
      </c>
      <c r="T25" s="79">
        <v>6</v>
      </c>
      <c r="U25" s="80">
        <f>IFERROR(T25/(Q25),"-")</f>
        <v>0.5</v>
      </c>
      <c r="V25" s="81">
        <f>IFERROR(K25/SUM(Q25:Q26),"-")</f>
        <v>13913.043478261</v>
      </c>
      <c r="W25" s="82">
        <v>1</v>
      </c>
      <c r="X25" s="80">
        <f>IF(Q25=0,"-",W25/Q25)</f>
        <v>0.083333333333333</v>
      </c>
      <c r="Y25" s="181">
        <v>3000</v>
      </c>
      <c r="Z25" s="182">
        <f>IFERROR(Y25/Q25,"-")</f>
        <v>250</v>
      </c>
      <c r="AA25" s="182">
        <f>IFERROR(Y25/W25,"-")</f>
        <v>3000</v>
      </c>
      <c r="AB25" s="176">
        <f>SUM(Y25:Y26)-SUM(K25:K26)</f>
        <v>-167000</v>
      </c>
      <c r="AC25" s="83">
        <f>SUM(Y25:Y26)/SUM(K25:K26)</f>
        <v>0.478125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0.083333333333333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6</v>
      </c>
      <c r="BG25" s="110">
        <f>IF(Q25=0,"",IF(BF25=0,"",(BF25/Q25)))</f>
        <v>0.5</v>
      </c>
      <c r="BH25" s="109">
        <v>1</v>
      </c>
      <c r="BI25" s="111">
        <f>IFERROR(BH25/BF25,"-")</f>
        <v>0.16666666666667</v>
      </c>
      <c r="BJ25" s="112">
        <v>3000</v>
      </c>
      <c r="BK25" s="113">
        <f>IFERROR(BJ25/BF25,"-")</f>
        <v>500</v>
      </c>
      <c r="BL25" s="114">
        <v>1</v>
      </c>
      <c r="BM25" s="114"/>
      <c r="BN25" s="114"/>
      <c r="BO25" s="116">
        <v>4</v>
      </c>
      <c r="BP25" s="117">
        <f>IF(Q25=0,"",IF(BO25=0,"",(BO25/Q25)))</f>
        <v>0.33333333333333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>
        <v>1</v>
      </c>
      <c r="CH25" s="131">
        <f>IF(Q25=0,"",IF(CG25=0,"",(CG25/Q25)))</f>
        <v>0.083333333333333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1</v>
      </c>
      <c r="CQ25" s="138">
        <v>3000</v>
      </c>
      <c r="CR25" s="138">
        <v>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116</v>
      </c>
      <c r="C26" s="184" t="s">
        <v>58</v>
      </c>
      <c r="D26" s="184"/>
      <c r="E26" s="184" t="s">
        <v>108</v>
      </c>
      <c r="F26" s="184" t="s">
        <v>60</v>
      </c>
      <c r="G26" s="184" t="s">
        <v>76</v>
      </c>
      <c r="H26" s="87"/>
      <c r="I26" s="87"/>
      <c r="J26" s="87"/>
      <c r="K26" s="176"/>
      <c r="L26" s="79">
        <v>62</v>
      </c>
      <c r="M26" s="79">
        <v>43</v>
      </c>
      <c r="N26" s="79">
        <v>24</v>
      </c>
      <c r="O26" s="88">
        <v>11</v>
      </c>
      <c r="P26" s="89">
        <v>0</v>
      </c>
      <c r="Q26" s="90">
        <f>O26+P26</f>
        <v>11</v>
      </c>
      <c r="R26" s="80">
        <f>IFERROR(Q26/N26,"-")</f>
        <v>0.45833333333333</v>
      </c>
      <c r="S26" s="79">
        <v>1</v>
      </c>
      <c r="T26" s="79">
        <v>2</v>
      </c>
      <c r="U26" s="80">
        <f>IFERROR(T26/(Q26),"-")</f>
        <v>0.18181818181818</v>
      </c>
      <c r="V26" s="81"/>
      <c r="W26" s="82">
        <v>4</v>
      </c>
      <c r="X26" s="80">
        <f>IF(Q26=0,"-",W26/Q26)</f>
        <v>0.36363636363636</v>
      </c>
      <c r="Y26" s="181">
        <v>150000</v>
      </c>
      <c r="Z26" s="182">
        <f>IFERROR(Y26/Q26,"-")</f>
        <v>13636.363636364</v>
      </c>
      <c r="AA26" s="182">
        <f>IFERROR(Y26/W26,"-")</f>
        <v>37500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3</v>
      </c>
      <c r="BG26" s="110">
        <f>IF(Q26=0,"",IF(BF26=0,"",(BF26/Q26)))</f>
        <v>0.27272727272727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3</v>
      </c>
      <c r="BP26" s="117">
        <f>IF(Q26=0,"",IF(BO26=0,"",(BO26/Q26)))</f>
        <v>0.27272727272727</v>
      </c>
      <c r="BQ26" s="118">
        <v>2</v>
      </c>
      <c r="BR26" s="119">
        <f>IFERROR(BQ26/BO26,"-")</f>
        <v>0.66666666666667</v>
      </c>
      <c r="BS26" s="120">
        <v>98000</v>
      </c>
      <c r="BT26" s="121">
        <f>IFERROR(BS26/BO26,"-")</f>
        <v>32666.666666667</v>
      </c>
      <c r="BU26" s="122">
        <v>1</v>
      </c>
      <c r="BV26" s="122"/>
      <c r="BW26" s="122">
        <v>1</v>
      </c>
      <c r="BX26" s="123">
        <v>3</v>
      </c>
      <c r="BY26" s="124">
        <f>IF(Q26=0,"",IF(BX26=0,"",(BX26/Q26)))</f>
        <v>0.27272727272727</v>
      </c>
      <c r="BZ26" s="125">
        <v>2</v>
      </c>
      <c r="CA26" s="126">
        <f>IFERROR(BZ26/BX26,"-")</f>
        <v>0.66666666666667</v>
      </c>
      <c r="CB26" s="127">
        <v>52000</v>
      </c>
      <c r="CC26" s="128">
        <f>IFERROR(CB26/BX26,"-")</f>
        <v>17333.333333333</v>
      </c>
      <c r="CD26" s="129">
        <v>1</v>
      </c>
      <c r="CE26" s="129"/>
      <c r="CF26" s="129">
        <v>1</v>
      </c>
      <c r="CG26" s="130">
        <v>2</v>
      </c>
      <c r="CH26" s="131">
        <f>IF(Q26=0,"",IF(CG26=0,"",(CG26/Q26)))</f>
        <v>0.18181818181818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4</v>
      </c>
      <c r="CQ26" s="138">
        <v>150000</v>
      </c>
      <c r="CR26" s="138">
        <v>88000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2.7548076923077</v>
      </c>
      <c r="B27" s="184" t="s">
        <v>117</v>
      </c>
      <c r="C27" s="184" t="s">
        <v>58</v>
      </c>
      <c r="D27" s="184"/>
      <c r="E27" s="184" t="s">
        <v>59</v>
      </c>
      <c r="F27" s="184" t="s">
        <v>60</v>
      </c>
      <c r="G27" s="184" t="s">
        <v>61</v>
      </c>
      <c r="H27" s="87" t="s">
        <v>118</v>
      </c>
      <c r="I27" s="87" t="s">
        <v>119</v>
      </c>
      <c r="J27" s="87" t="s">
        <v>120</v>
      </c>
      <c r="K27" s="176">
        <v>520000</v>
      </c>
      <c r="L27" s="79">
        <v>10</v>
      </c>
      <c r="M27" s="79">
        <v>0</v>
      </c>
      <c r="N27" s="79">
        <v>31</v>
      </c>
      <c r="O27" s="88">
        <v>6</v>
      </c>
      <c r="P27" s="89">
        <v>0</v>
      </c>
      <c r="Q27" s="90">
        <f>O27+P27</f>
        <v>6</v>
      </c>
      <c r="R27" s="80">
        <f>IFERROR(Q27/N27,"-")</f>
        <v>0.19354838709677</v>
      </c>
      <c r="S27" s="79">
        <v>0</v>
      </c>
      <c r="T27" s="79">
        <v>3</v>
      </c>
      <c r="U27" s="80">
        <f>IFERROR(T27/(Q27),"-")</f>
        <v>0.5</v>
      </c>
      <c r="V27" s="81">
        <f>IFERROR(K27/SUM(Q27:Q31),"-")</f>
        <v>14444.444444444</v>
      </c>
      <c r="W27" s="82">
        <v>2</v>
      </c>
      <c r="X27" s="80">
        <f>IF(Q27=0,"-",W27/Q27)</f>
        <v>0.33333333333333</v>
      </c>
      <c r="Y27" s="181">
        <v>18000</v>
      </c>
      <c r="Z27" s="182">
        <f>IFERROR(Y27/Q27,"-")</f>
        <v>3000</v>
      </c>
      <c r="AA27" s="182">
        <f>IFERROR(Y27/W27,"-")</f>
        <v>9000</v>
      </c>
      <c r="AB27" s="176">
        <f>SUM(Y27:Y31)-SUM(K27:K31)</f>
        <v>912500</v>
      </c>
      <c r="AC27" s="83">
        <f>SUM(Y27:Y31)/SUM(K27:K31)</f>
        <v>2.7548076923077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0.16666666666667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</v>
      </c>
      <c r="BG27" s="110">
        <f>IF(Q27=0,"",IF(BF27=0,"",(BF27/Q27)))</f>
        <v>0.16666666666667</v>
      </c>
      <c r="BH27" s="109">
        <v>1</v>
      </c>
      <c r="BI27" s="111">
        <f>IFERROR(BH27/BF27,"-")</f>
        <v>1</v>
      </c>
      <c r="BJ27" s="112">
        <v>8000</v>
      </c>
      <c r="BK27" s="113">
        <f>IFERROR(BJ27/BF27,"-")</f>
        <v>8000</v>
      </c>
      <c r="BL27" s="114"/>
      <c r="BM27" s="114">
        <v>1</v>
      </c>
      <c r="BN27" s="114"/>
      <c r="BO27" s="116">
        <v>3</v>
      </c>
      <c r="BP27" s="117">
        <f>IF(Q27=0,"",IF(BO27=0,"",(BO27/Q27)))</f>
        <v>0.5</v>
      </c>
      <c r="BQ27" s="118">
        <v>1</v>
      </c>
      <c r="BR27" s="119">
        <f>IFERROR(BQ27/BO27,"-")</f>
        <v>0.33333333333333</v>
      </c>
      <c r="BS27" s="120">
        <v>10000</v>
      </c>
      <c r="BT27" s="121">
        <f>IFERROR(BS27/BO27,"-")</f>
        <v>3333.3333333333</v>
      </c>
      <c r="BU27" s="122"/>
      <c r="BV27" s="122">
        <v>1</v>
      </c>
      <c r="BW27" s="122"/>
      <c r="BX27" s="123">
        <v>1</v>
      </c>
      <c r="BY27" s="124">
        <f>IF(Q27=0,"",IF(BX27=0,"",(BX27/Q27)))</f>
        <v>0.16666666666667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18000</v>
      </c>
      <c r="CR27" s="138">
        <v>10000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121</v>
      </c>
      <c r="C28" s="184" t="s">
        <v>58</v>
      </c>
      <c r="D28" s="184"/>
      <c r="E28" s="184" t="s">
        <v>122</v>
      </c>
      <c r="F28" s="184" t="s">
        <v>123</v>
      </c>
      <c r="G28" s="184" t="s">
        <v>61</v>
      </c>
      <c r="H28" s="87" t="s">
        <v>118</v>
      </c>
      <c r="I28" s="87" t="s">
        <v>119</v>
      </c>
      <c r="J28" s="87" t="s">
        <v>124</v>
      </c>
      <c r="K28" s="176"/>
      <c r="L28" s="79">
        <v>5</v>
      </c>
      <c r="M28" s="79">
        <v>0</v>
      </c>
      <c r="N28" s="79">
        <v>25</v>
      </c>
      <c r="O28" s="88">
        <v>3</v>
      </c>
      <c r="P28" s="89">
        <v>0</v>
      </c>
      <c r="Q28" s="90">
        <f>O28+P28</f>
        <v>3</v>
      </c>
      <c r="R28" s="80">
        <f>IFERROR(Q28/N28,"-")</f>
        <v>0.12</v>
      </c>
      <c r="S28" s="79">
        <v>0</v>
      </c>
      <c r="T28" s="79">
        <v>1</v>
      </c>
      <c r="U28" s="80">
        <f>IFERROR(T28/(Q28),"-")</f>
        <v>0.33333333333333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0.33333333333333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2</v>
      </c>
      <c r="BP28" s="117">
        <f>IF(Q28=0,"",IF(BO28=0,"",(BO28/Q28)))</f>
        <v>0.66666666666667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125</v>
      </c>
      <c r="C29" s="184" t="s">
        <v>58</v>
      </c>
      <c r="D29" s="184"/>
      <c r="E29" s="184" t="s">
        <v>79</v>
      </c>
      <c r="F29" s="184" t="s">
        <v>79</v>
      </c>
      <c r="G29" s="184" t="s">
        <v>61</v>
      </c>
      <c r="H29" s="87" t="s">
        <v>118</v>
      </c>
      <c r="I29" s="87" t="s">
        <v>119</v>
      </c>
      <c r="J29" s="87" t="s">
        <v>126</v>
      </c>
      <c r="K29" s="176"/>
      <c r="L29" s="79">
        <v>12</v>
      </c>
      <c r="M29" s="79">
        <v>0</v>
      </c>
      <c r="N29" s="79">
        <v>41</v>
      </c>
      <c r="O29" s="88">
        <v>3</v>
      </c>
      <c r="P29" s="89">
        <v>0</v>
      </c>
      <c r="Q29" s="90">
        <f>O29+P29</f>
        <v>3</v>
      </c>
      <c r="R29" s="80">
        <f>IFERROR(Q29/N29,"-")</f>
        <v>0.073170731707317</v>
      </c>
      <c r="S29" s="79">
        <v>0</v>
      </c>
      <c r="T29" s="79">
        <v>2</v>
      </c>
      <c r="U29" s="80">
        <f>IFERROR(T29/(Q29),"-")</f>
        <v>0.66666666666667</v>
      </c>
      <c r="V29" s="81"/>
      <c r="W29" s="82">
        <v>1</v>
      </c>
      <c r="X29" s="80">
        <f>IF(Q29=0,"-",W29/Q29)</f>
        <v>0.33333333333333</v>
      </c>
      <c r="Y29" s="181">
        <v>3000</v>
      </c>
      <c r="Z29" s="182">
        <f>IFERROR(Y29/Q29,"-")</f>
        <v>1000</v>
      </c>
      <c r="AA29" s="182">
        <f>IFERROR(Y29/W29,"-")</f>
        <v>3000</v>
      </c>
      <c r="AB29" s="176"/>
      <c r="AC29" s="83"/>
      <c r="AD29" s="77"/>
      <c r="AE29" s="91">
        <v>1</v>
      </c>
      <c r="AF29" s="92">
        <f>IF(Q29=0,"",IF(AE29=0,"",(AE29/Q29)))</f>
        <v>0.33333333333333</v>
      </c>
      <c r="AG29" s="91">
        <v>1</v>
      </c>
      <c r="AH29" s="93">
        <f>IFERROR(AG29/AE29,"-")</f>
        <v>1</v>
      </c>
      <c r="AI29" s="94">
        <v>3000</v>
      </c>
      <c r="AJ29" s="95">
        <f>IFERROR(AI29/AE29,"-")</f>
        <v>3000</v>
      </c>
      <c r="AK29" s="96">
        <v>1</v>
      </c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>
        <v>1</v>
      </c>
      <c r="CH29" s="131">
        <f>IF(Q29=0,"",IF(CG29=0,"",(CG29/Q29)))</f>
        <v>0.33333333333333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1</v>
      </c>
      <c r="CQ29" s="138">
        <v>3000</v>
      </c>
      <c r="CR29" s="138">
        <v>3000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127</v>
      </c>
      <c r="C30" s="184" t="s">
        <v>58</v>
      </c>
      <c r="D30" s="184"/>
      <c r="E30" s="184" t="s">
        <v>128</v>
      </c>
      <c r="F30" s="184" t="s">
        <v>80</v>
      </c>
      <c r="G30" s="184" t="s">
        <v>61</v>
      </c>
      <c r="H30" s="87" t="s">
        <v>118</v>
      </c>
      <c r="I30" s="87" t="s">
        <v>119</v>
      </c>
      <c r="J30" s="87" t="s">
        <v>129</v>
      </c>
      <c r="K30" s="176"/>
      <c r="L30" s="79">
        <v>8</v>
      </c>
      <c r="M30" s="79">
        <v>0</v>
      </c>
      <c r="N30" s="79">
        <v>24</v>
      </c>
      <c r="O30" s="88">
        <v>3</v>
      </c>
      <c r="P30" s="89">
        <v>0</v>
      </c>
      <c r="Q30" s="90">
        <f>O30+P30</f>
        <v>3</v>
      </c>
      <c r="R30" s="80">
        <f>IFERROR(Q30/N30,"-")</f>
        <v>0.125</v>
      </c>
      <c r="S30" s="79">
        <v>0</v>
      </c>
      <c r="T30" s="79">
        <v>1</v>
      </c>
      <c r="U30" s="80">
        <f>IFERROR(T30/(Q30),"-")</f>
        <v>0.33333333333333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3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130</v>
      </c>
      <c r="C31" s="184" t="s">
        <v>58</v>
      </c>
      <c r="D31" s="184"/>
      <c r="E31" s="184" t="s">
        <v>128</v>
      </c>
      <c r="F31" s="184" t="s">
        <v>80</v>
      </c>
      <c r="G31" s="184" t="s">
        <v>76</v>
      </c>
      <c r="H31" s="87" t="s">
        <v>77</v>
      </c>
      <c r="I31" s="87"/>
      <c r="J31" s="87"/>
      <c r="K31" s="176"/>
      <c r="L31" s="79">
        <v>89</v>
      </c>
      <c r="M31" s="79">
        <v>64</v>
      </c>
      <c r="N31" s="79">
        <v>23</v>
      </c>
      <c r="O31" s="88">
        <v>21</v>
      </c>
      <c r="P31" s="89">
        <v>0</v>
      </c>
      <c r="Q31" s="90">
        <f>O31+P31</f>
        <v>21</v>
      </c>
      <c r="R31" s="80">
        <f>IFERROR(Q31/N31,"-")</f>
        <v>0.91304347826087</v>
      </c>
      <c r="S31" s="79">
        <v>4</v>
      </c>
      <c r="T31" s="79">
        <v>5</v>
      </c>
      <c r="U31" s="80">
        <f>IFERROR(T31/(Q31),"-")</f>
        <v>0.23809523809524</v>
      </c>
      <c r="V31" s="81"/>
      <c r="W31" s="82">
        <v>8</v>
      </c>
      <c r="X31" s="80">
        <f>IF(Q31=0,"-",W31/Q31)</f>
        <v>0.38095238095238</v>
      </c>
      <c r="Y31" s="181">
        <v>1411500</v>
      </c>
      <c r="Z31" s="182">
        <f>IFERROR(Y31/Q31,"-")</f>
        <v>67214.285714286</v>
      </c>
      <c r="AA31" s="182">
        <f>IFERROR(Y31/W31,"-")</f>
        <v>176437.5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6</v>
      </c>
      <c r="BG31" s="110">
        <f>IF(Q31=0,"",IF(BF31=0,"",(BF31/Q31)))</f>
        <v>0.28571428571429</v>
      </c>
      <c r="BH31" s="109">
        <v>2</v>
      </c>
      <c r="BI31" s="111">
        <f>IFERROR(BH31/BF31,"-")</f>
        <v>0.33333333333333</v>
      </c>
      <c r="BJ31" s="112">
        <v>158000</v>
      </c>
      <c r="BK31" s="113">
        <f>IFERROR(BJ31/BF31,"-")</f>
        <v>26333.333333333</v>
      </c>
      <c r="BL31" s="114"/>
      <c r="BM31" s="114">
        <v>1</v>
      </c>
      <c r="BN31" s="114">
        <v>1</v>
      </c>
      <c r="BO31" s="116">
        <v>3</v>
      </c>
      <c r="BP31" s="117">
        <f>IF(Q31=0,"",IF(BO31=0,"",(BO31/Q31)))</f>
        <v>0.14285714285714</v>
      </c>
      <c r="BQ31" s="118">
        <v>1</v>
      </c>
      <c r="BR31" s="119">
        <f>IFERROR(BQ31/BO31,"-")</f>
        <v>0.33333333333333</v>
      </c>
      <c r="BS31" s="120">
        <v>5000</v>
      </c>
      <c r="BT31" s="121">
        <f>IFERROR(BS31/BO31,"-")</f>
        <v>1666.6666666667</v>
      </c>
      <c r="BU31" s="122">
        <v>1</v>
      </c>
      <c r="BV31" s="122"/>
      <c r="BW31" s="122"/>
      <c r="BX31" s="123">
        <v>11</v>
      </c>
      <c r="BY31" s="124">
        <f>IF(Q31=0,"",IF(BX31=0,"",(BX31/Q31)))</f>
        <v>0.52380952380952</v>
      </c>
      <c r="BZ31" s="125">
        <v>4</v>
      </c>
      <c r="CA31" s="126">
        <f>IFERROR(BZ31/BX31,"-")</f>
        <v>0.36363636363636</v>
      </c>
      <c r="CB31" s="127">
        <v>1245500</v>
      </c>
      <c r="CC31" s="128">
        <f>IFERROR(CB31/BX31,"-")</f>
        <v>113227.27272727</v>
      </c>
      <c r="CD31" s="129"/>
      <c r="CE31" s="129">
        <v>2</v>
      </c>
      <c r="CF31" s="129">
        <v>2</v>
      </c>
      <c r="CG31" s="130">
        <v>1</v>
      </c>
      <c r="CH31" s="131">
        <f>IF(Q31=0,"",IF(CG31=0,"",(CG31/Q31)))</f>
        <v>0.047619047619048</v>
      </c>
      <c r="CI31" s="132">
        <v>1</v>
      </c>
      <c r="CJ31" s="133">
        <f>IFERROR(CI31/CG31,"-")</f>
        <v>1</v>
      </c>
      <c r="CK31" s="134">
        <v>3000</v>
      </c>
      <c r="CL31" s="135">
        <f>IFERROR(CK31/CG31,"-")</f>
        <v>3000</v>
      </c>
      <c r="CM31" s="136">
        <v>1</v>
      </c>
      <c r="CN31" s="136"/>
      <c r="CO31" s="136"/>
      <c r="CP31" s="137">
        <v>8</v>
      </c>
      <c r="CQ31" s="138">
        <v>1411500</v>
      </c>
      <c r="CR31" s="138">
        <v>1143500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1.6207692307692</v>
      </c>
      <c r="B32" s="184" t="s">
        <v>131</v>
      </c>
      <c r="C32" s="184" t="s">
        <v>58</v>
      </c>
      <c r="D32" s="184"/>
      <c r="E32" s="184" t="s">
        <v>132</v>
      </c>
      <c r="F32" s="184" t="s">
        <v>133</v>
      </c>
      <c r="G32" s="184" t="s">
        <v>61</v>
      </c>
      <c r="H32" s="87" t="s">
        <v>114</v>
      </c>
      <c r="I32" s="87" t="s">
        <v>134</v>
      </c>
      <c r="J32" s="87" t="s">
        <v>135</v>
      </c>
      <c r="K32" s="176">
        <v>260000</v>
      </c>
      <c r="L32" s="79">
        <v>6</v>
      </c>
      <c r="M32" s="79">
        <v>0</v>
      </c>
      <c r="N32" s="79">
        <v>45</v>
      </c>
      <c r="O32" s="88">
        <v>4</v>
      </c>
      <c r="P32" s="89">
        <v>0</v>
      </c>
      <c r="Q32" s="90">
        <f>O32+P32</f>
        <v>4</v>
      </c>
      <c r="R32" s="80">
        <f>IFERROR(Q32/N32,"-")</f>
        <v>0.088888888888889</v>
      </c>
      <c r="S32" s="79">
        <v>0</v>
      </c>
      <c r="T32" s="79">
        <v>2</v>
      </c>
      <c r="U32" s="80">
        <f>IFERROR(T32/(Q32),"-")</f>
        <v>0.5</v>
      </c>
      <c r="V32" s="81">
        <f>IFERROR(K32/SUM(Q32:Q35),"-")</f>
        <v>8965.5172413793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SUM(Y32:Y35)-SUM(K32:K35)</f>
        <v>161400</v>
      </c>
      <c r="AC32" s="83">
        <f>SUM(Y32:Y35)/SUM(K32:K35)</f>
        <v>1.6207692307692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2</v>
      </c>
      <c r="AX32" s="104">
        <f>IF(Q32=0,"",IF(AW32=0,"",(AW32/Q32)))</f>
        <v>0.5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2</v>
      </c>
      <c r="BP32" s="117">
        <f>IF(Q32=0,"",IF(BO32=0,"",(BO32/Q32)))</f>
        <v>0.5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136</v>
      </c>
      <c r="C33" s="184" t="s">
        <v>58</v>
      </c>
      <c r="D33" s="184"/>
      <c r="E33" s="184" t="s">
        <v>137</v>
      </c>
      <c r="F33" s="184" t="s">
        <v>138</v>
      </c>
      <c r="G33" s="184" t="s">
        <v>61</v>
      </c>
      <c r="H33" s="87"/>
      <c r="I33" s="87" t="s">
        <v>134</v>
      </c>
      <c r="J33" s="87" t="s">
        <v>139</v>
      </c>
      <c r="K33" s="176"/>
      <c r="L33" s="79">
        <v>15</v>
      </c>
      <c r="M33" s="79">
        <v>0</v>
      </c>
      <c r="N33" s="79">
        <v>42</v>
      </c>
      <c r="O33" s="88">
        <v>7</v>
      </c>
      <c r="P33" s="89">
        <v>0</v>
      </c>
      <c r="Q33" s="90">
        <f>O33+P33</f>
        <v>7</v>
      </c>
      <c r="R33" s="80">
        <f>IFERROR(Q33/N33,"-")</f>
        <v>0.16666666666667</v>
      </c>
      <c r="S33" s="79">
        <v>1</v>
      </c>
      <c r="T33" s="79">
        <v>4</v>
      </c>
      <c r="U33" s="80">
        <f>IFERROR(T33/(Q33),"-")</f>
        <v>0.57142857142857</v>
      </c>
      <c r="V33" s="81"/>
      <c r="W33" s="82">
        <v>1</v>
      </c>
      <c r="X33" s="80">
        <f>IF(Q33=0,"-",W33/Q33)</f>
        <v>0.14285714285714</v>
      </c>
      <c r="Y33" s="181">
        <v>1000</v>
      </c>
      <c r="Z33" s="182">
        <f>IFERROR(Y33/Q33,"-")</f>
        <v>142.85714285714</v>
      </c>
      <c r="AA33" s="182">
        <f>IFERROR(Y33/W33,"-")</f>
        <v>1000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0.28571428571429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4</v>
      </c>
      <c r="BP33" s="117">
        <f>IF(Q33=0,"",IF(BO33=0,"",(BO33/Q33)))</f>
        <v>0.57142857142857</v>
      </c>
      <c r="BQ33" s="118">
        <v>1</v>
      </c>
      <c r="BR33" s="119">
        <f>IFERROR(BQ33/BO33,"-")</f>
        <v>0.25</v>
      </c>
      <c r="BS33" s="120">
        <v>1000</v>
      </c>
      <c r="BT33" s="121">
        <f>IFERROR(BS33/BO33,"-")</f>
        <v>250</v>
      </c>
      <c r="BU33" s="122">
        <v>1</v>
      </c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>
        <v>1</v>
      </c>
      <c r="CH33" s="131">
        <f>IF(Q33=0,"",IF(CG33=0,"",(CG33/Q33)))</f>
        <v>0.14285714285714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1</v>
      </c>
      <c r="CQ33" s="138">
        <v>1000</v>
      </c>
      <c r="CR33" s="138">
        <v>1000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140</v>
      </c>
      <c r="C34" s="184" t="s">
        <v>58</v>
      </c>
      <c r="D34" s="184"/>
      <c r="E34" s="184" t="s">
        <v>141</v>
      </c>
      <c r="F34" s="184" t="s">
        <v>142</v>
      </c>
      <c r="G34" s="184" t="s">
        <v>61</v>
      </c>
      <c r="H34" s="87"/>
      <c r="I34" s="87" t="s">
        <v>134</v>
      </c>
      <c r="J34" s="87" t="s">
        <v>143</v>
      </c>
      <c r="K34" s="176"/>
      <c r="L34" s="79">
        <v>16</v>
      </c>
      <c r="M34" s="79">
        <v>0</v>
      </c>
      <c r="N34" s="79">
        <v>51</v>
      </c>
      <c r="O34" s="88">
        <v>5</v>
      </c>
      <c r="P34" s="89">
        <v>0</v>
      </c>
      <c r="Q34" s="90">
        <f>O34+P34</f>
        <v>5</v>
      </c>
      <c r="R34" s="80">
        <f>IFERROR(Q34/N34,"-")</f>
        <v>0.098039215686275</v>
      </c>
      <c r="S34" s="79">
        <v>0</v>
      </c>
      <c r="T34" s="79">
        <v>1</v>
      </c>
      <c r="U34" s="80">
        <f>IFERROR(T34/(Q34),"-")</f>
        <v>0.2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0.2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3</v>
      </c>
      <c r="BP34" s="117">
        <f>IF(Q34=0,"",IF(BO34=0,"",(BO34/Q34)))</f>
        <v>0.6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1</v>
      </c>
      <c r="BY34" s="124">
        <f>IF(Q34=0,"",IF(BX34=0,"",(BX34/Q34)))</f>
        <v>0.2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144</v>
      </c>
      <c r="C35" s="184" t="s">
        <v>58</v>
      </c>
      <c r="D35" s="184"/>
      <c r="E35" s="184" t="s">
        <v>145</v>
      </c>
      <c r="F35" s="184" t="s">
        <v>145</v>
      </c>
      <c r="G35" s="184" t="s">
        <v>76</v>
      </c>
      <c r="H35" s="87"/>
      <c r="I35" s="87"/>
      <c r="J35" s="87"/>
      <c r="K35" s="176"/>
      <c r="L35" s="79">
        <v>223</v>
      </c>
      <c r="M35" s="79">
        <v>72</v>
      </c>
      <c r="N35" s="79">
        <v>31</v>
      </c>
      <c r="O35" s="88">
        <v>13</v>
      </c>
      <c r="P35" s="89">
        <v>0</v>
      </c>
      <c r="Q35" s="90">
        <f>O35+P35</f>
        <v>13</v>
      </c>
      <c r="R35" s="80">
        <f>IFERROR(Q35/N35,"-")</f>
        <v>0.41935483870968</v>
      </c>
      <c r="S35" s="79">
        <v>3</v>
      </c>
      <c r="T35" s="79">
        <v>2</v>
      </c>
      <c r="U35" s="80">
        <f>IFERROR(T35/(Q35),"-")</f>
        <v>0.15384615384615</v>
      </c>
      <c r="V35" s="81"/>
      <c r="W35" s="82">
        <v>4</v>
      </c>
      <c r="X35" s="80">
        <f>IF(Q35=0,"-",W35/Q35)</f>
        <v>0.30769230769231</v>
      </c>
      <c r="Y35" s="181">
        <v>420400</v>
      </c>
      <c r="Z35" s="182">
        <f>IFERROR(Y35/Q35,"-")</f>
        <v>32338.461538462</v>
      </c>
      <c r="AA35" s="182">
        <f>IFERROR(Y35/W35,"-")</f>
        <v>105100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2</v>
      </c>
      <c r="AX35" s="104">
        <f>IF(Q35=0,"",IF(AW35=0,"",(AW35/Q35)))</f>
        <v>0.15384615384615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2</v>
      </c>
      <c r="BG35" s="110">
        <f>IF(Q35=0,"",IF(BF35=0,"",(BF35/Q35)))</f>
        <v>0.15384615384615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4</v>
      </c>
      <c r="BP35" s="117">
        <f>IF(Q35=0,"",IF(BO35=0,"",(BO35/Q35)))</f>
        <v>0.30769230769231</v>
      </c>
      <c r="BQ35" s="118">
        <v>1</v>
      </c>
      <c r="BR35" s="119">
        <f>IFERROR(BQ35/BO35,"-")</f>
        <v>0.25</v>
      </c>
      <c r="BS35" s="120">
        <v>6000</v>
      </c>
      <c r="BT35" s="121">
        <f>IFERROR(BS35/BO35,"-")</f>
        <v>1500</v>
      </c>
      <c r="BU35" s="122"/>
      <c r="BV35" s="122">
        <v>1</v>
      </c>
      <c r="BW35" s="122"/>
      <c r="BX35" s="123">
        <v>4</v>
      </c>
      <c r="BY35" s="124">
        <f>IF(Q35=0,"",IF(BX35=0,"",(BX35/Q35)))</f>
        <v>0.30769230769231</v>
      </c>
      <c r="BZ35" s="125">
        <v>2</v>
      </c>
      <c r="CA35" s="126">
        <f>IFERROR(BZ35/BX35,"-")</f>
        <v>0.5</v>
      </c>
      <c r="CB35" s="127">
        <v>55000</v>
      </c>
      <c r="CC35" s="128">
        <f>IFERROR(CB35/BX35,"-")</f>
        <v>13750</v>
      </c>
      <c r="CD35" s="129"/>
      <c r="CE35" s="129">
        <v>1</v>
      </c>
      <c r="CF35" s="129">
        <v>1</v>
      </c>
      <c r="CG35" s="130">
        <v>1</v>
      </c>
      <c r="CH35" s="131">
        <f>IF(Q35=0,"",IF(CG35=0,"",(CG35/Q35)))</f>
        <v>0.076923076923077</v>
      </c>
      <c r="CI35" s="132">
        <v>1</v>
      </c>
      <c r="CJ35" s="133">
        <f>IFERROR(CI35/CG35,"-")</f>
        <v>1</v>
      </c>
      <c r="CK35" s="134">
        <v>359400</v>
      </c>
      <c r="CL35" s="135">
        <f>IFERROR(CK35/CG35,"-")</f>
        <v>359400</v>
      </c>
      <c r="CM35" s="136"/>
      <c r="CN35" s="136"/>
      <c r="CO35" s="136">
        <v>1</v>
      </c>
      <c r="CP35" s="137">
        <v>4</v>
      </c>
      <c r="CQ35" s="138">
        <v>420400</v>
      </c>
      <c r="CR35" s="138">
        <v>359400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5.9587692307692</v>
      </c>
      <c r="B36" s="184" t="s">
        <v>146</v>
      </c>
      <c r="C36" s="184" t="s">
        <v>58</v>
      </c>
      <c r="D36" s="184"/>
      <c r="E36" s="184" t="s">
        <v>147</v>
      </c>
      <c r="F36" s="184" t="s">
        <v>148</v>
      </c>
      <c r="G36" s="184" t="s">
        <v>61</v>
      </c>
      <c r="H36" s="87" t="s">
        <v>118</v>
      </c>
      <c r="I36" s="87" t="s">
        <v>149</v>
      </c>
      <c r="J36" s="87" t="s">
        <v>150</v>
      </c>
      <c r="K36" s="176">
        <v>325000</v>
      </c>
      <c r="L36" s="79">
        <v>14</v>
      </c>
      <c r="M36" s="79">
        <v>0</v>
      </c>
      <c r="N36" s="79">
        <v>50</v>
      </c>
      <c r="O36" s="88">
        <v>3</v>
      </c>
      <c r="P36" s="89">
        <v>0</v>
      </c>
      <c r="Q36" s="90">
        <f>O36+P36</f>
        <v>3</v>
      </c>
      <c r="R36" s="80">
        <f>IFERROR(Q36/N36,"-")</f>
        <v>0.06</v>
      </c>
      <c r="S36" s="79">
        <v>0</v>
      </c>
      <c r="T36" s="79">
        <v>2</v>
      </c>
      <c r="U36" s="80">
        <f>IFERROR(T36/(Q36),"-")</f>
        <v>0.66666666666667</v>
      </c>
      <c r="V36" s="81">
        <f>IFERROR(K36/SUM(Q36:Q39),"-")</f>
        <v>9285.7142857143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SUM(Y36:Y39)-SUM(K36:K39)</f>
        <v>1611600</v>
      </c>
      <c r="AC36" s="83">
        <f>SUM(Y36:Y39)/SUM(K36:K39)</f>
        <v>5.9587692307692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0.66666666666667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0.33333333333333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151</v>
      </c>
      <c r="C37" s="184" t="s">
        <v>58</v>
      </c>
      <c r="D37" s="184"/>
      <c r="E37" s="184" t="s">
        <v>152</v>
      </c>
      <c r="F37" s="184" t="s">
        <v>60</v>
      </c>
      <c r="G37" s="184" t="s">
        <v>61</v>
      </c>
      <c r="H37" s="87" t="s">
        <v>118</v>
      </c>
      <c r="I37" s="87" t="s">
        <v>153</v>
      </c>
      <c r="J37" s="87"/>
      <c r="K37" s="176"/>
      <c r="L37" s="79">
        <v>25</v>
      </c>
      <c r="M37" s="79">
        <v>0</v>
      </c>
      <c r="N37" s="79">
        <v>110</v>
      </c>
      <c r="O37" s="88">
        <v>9</v>
      </c>
      <c r="P37" s="89">
        <v>0</v>
      </c>
      <c r="Q37" s="90">
        <f>O37+P37</f>
        <v>9</v>
      </c>
      <c r="R37" s="80">
        <f>IFERROR(Q37/N37,"-")</f>
        <v>0.081818181818182</v>
      </c>
      <c r="S37" s="79">
        <v>2</v>
      </c>
      <c r="T37" s="79">
        <v>2</v>
      </c>
      <c r="U37" s="80">
        <f>IFERROR(T37/(Q37),"-")</f>
        <v>0.22222222222222</v>
      </c>
      <c r="V37" s="81"/>
      <c r="W37" s="82">
        <v>2</v>
      </c>
      <c r="X37" s="80">
        <f>IF(Q37=0,"-",W37/Q37)</f>
        <v>0.22222222222222</v>
      </c>
      <c r="Y37" s="181">
        <v>994600</v>
      </c>
      <c r="Z37" s="182">
        <f>IFERROR(Y37/Q37,"-")</f>
        <v>110511.11111111</v>
      </c>
      <c r="AA37" s="182">
        <f>IFERROR(Y37/W37,"-")</f>
        <v>497300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3</v>
      </c>
      <c r="BG37" s="110">
        <f>IF(Q37=0,"",IF(BF37=0,"",(BF37/Q37)))</f>
        <v>0.33333333333333</v>
      </c>
      <c r="BH37" s="109">
        <v>1</v>
      </c>
      <c r="BI37" s="111">
        <f>IFERROR(BH37/BF37,"-")</f>
        <v>0.33333333333333</v>
      </c>
      <c r="BJ37" s="112">
        <v>37600</v>
      </c>
      <c r="BK37" s="113">
        <f>IFERROR(BJ37/BF37,"-")</f>
        <v>12533.333333333</v>
      </c>
      <c r="BL37" s="114"/>
      <c r="BM37" s="114"/>
      <c r="BN37" s="114">
        <v>1</v>
      </c>
      <c r="BO37" s="116">
        <v>1</v>
      </c>
      <c r="BP37" s="117">
        <f>IF(Q37=0,"",IF(BO37=0,"",(BO37/Q37)))</f>
        <v>0.11111111111111</v>
      </c>
      <c r="BQ37" s="118">
        <v>1</v>
      </c>
      <c r="BR37" s="119">
        <f>IFERROR(BQ37/BO37,"-")</f>
        <v>1</v>
      </c>
      <c r="BS37" s="120">
        <v>962000</v>
      </c>
      <c r="BT37" s="121">
        <f>IFERROR(BS37/BO37,"-")</f>
        <v>962000</v>
      </c>
      <c r="BU37" s="122"/>
      <c r="BV37" s="122"/>
      <c r="BW37" s="122">
        <v>1</v>
      </c>
      <c r="BX37" s="123">
        <v>5</v>
      </c>
      <c r="BY37" s="124">
        <f>IF(Q37=0,"",IF(BX37=0,"",(BX37/Q37)))</f>
        <v>0.55555555555556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2</v>
      </c>
      <c r="CQ37" s="138">
        <v>994600</v>
      </c>
      <c r="CR37" s="138">
        <v>962000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/>
      <c r="B38" s="184" t="s">
        <v>154</v>
      </c>
      <c r="C38" s="184" t="s">
        <v>58</v>
      </c>
      <c r="D38" s="184"/>
      <c r="E38" s="184" t="s">
        <v>155</v>
      </c>
      <c r="F38" s="184" t="s">
        <v>80</v>
      </c>
      <c r="G38" s="184" t="s">
        <v>61</v>
      </c>
      <c r="H38" s="87" t="s">
        <v>118</v>
      </c>
      <c r="I38" s="87" t="s">
        <v>156</v>
      </c>
      <c r="J38" s="87"/>
      <c r="K38" s="176"/>
      <c r="L38" s="79">
        <v>10</v>
      </c>
      <c r="M38" s="79">
        <v>0</v>
      </c>
      <c r="N38" s="79">
        <v>33</v>
      </c>
      <c r="O38" s="88">
        <v>2</v>
      </c>
      <c r="P38" s="89">
        <v>0</v>
      </c>
      <c r="Q38" s="90">
        <f>O38+P38</f>
        <v>2</v>
      </c>
      <c r="R38" s="80">
        <f>IFERROR(Q38/N38,"-")</f>
        <v>0.060606060606061</v>
      </c>
      <c r="S38" s="79">
        <v>0</v>
      </c>
      <c r="T38" s="79">
        <v>1</v>
      </c>
      <c r="U38" s="80">
        <f>IFERROR(T38/(Q38),"-")</f>
        <v>0.5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2</v>
      </c>
      <c r="BP38" s="117">
        <f>IF(Q38=0,"",IF(BO38=0,"",(BO38/Q38)))</f>
        <v>1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157</v>
      </c>
      <c r="C39" s="184" t="s">
        <v>58</v>
      </c>
      <c r="D39" s="184"/>
      <c r="E39" s="184" t="s">
        <v>145</v>
      </c>
      <c r="F39" s="184" t="s">
        <v>145</v>
      </c>
      <c r="G39" s="184" t="s">
        <v>76</v>
      </c>
      <c r="H39" s="87"/>
      <c r="I39" s="87"/>
      <c r="J39" s="87"/>
      <c r="K39" s="176"/>
      <c r="L39" s="79">
        <v>142</v>
      </c>
      <c r="M39" s="79">
        <v>83</v>
      </c>
      <c r="N39" s="79">
        <v>84</v>
      </c>
      <c r="O39" s="88">
        <v>21</v>
      </c>
      <c r="P39" s="89">
        <v>0</v>
      </c>
      <c r="Q39" s="90">
        <f>O39+P39</f>
        <v>21</v>
      </c>
      <c r="R39" s="80">
        <f>IFERROR(Q39/N39,"-")</f>
        <v>0.25</v>
      </c>
      <c r="S39" s="79">
        <v>5</v>
      </c>
      <c r="T39" s="79">
        <v>3</v>
      </c>
      <c r="U39" s="80">
        <f>IFERROR(T39/(Q39),"-")</f>
        <v>0.14285714285714</v>
      </c>
      <c r="V39" s="81"/>
      <c r="W39" s="82">
        <v>7</v>
      </c>
      <c r="X39" s="80">
        <f>IF(Q39=0,"-",W39/Q39)</f>
        <v>0.33333333333333</v>
      </c>
      <c r="Y39" s="181">
        <v>942000</v>
      </c>
      <c r="Z39" s="182">
        <f>IFERROR(Y39/Q39,"-")</f>
        <v>44857.142857143</v>
      </c>
      <c r="AA39" s="182">
        <f>IFERROR(Y39/W39,"-")</f>
        <v>134571.42857143</v>
      </c>
      <c r="AB39" s="176"/>
      <c r="AC39" s="83"/>
      <c r="AD39" s="77"/>
      <c r="AE39" s="91">
        <v>2</v>
      </c>
      <c r="AF39" s="92">
        <f>IF(Q39=0,"",IF(AE39=0,"",(AE39/Q39)))</f>
        <v>0.095238095238095</v>
      </c>
      <c r="AG39" s="91"/>
      <c r="AH39" s="93">
        <f>IFERROR(AG39/AE39,"-")</f>
        <v>0</v>
      </c>
      <c r="AI39" s="94"/>
      <c r="AJ39" s="95">
        <f>IFERROR(AI39/AE39,"-")</f>
        <v>0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>
        <v>1</v>
      </c>
      <c r="AX39" s="104">
        <f>IF(Q39=0,"",IF(AW39=0,"",(AW39/Q39)))</f>
        <v>0.047619047619048</v>
      </c>
      <c r="AY39" s="103"/>
      <c r="AZ39" s="105">
        <f>IFERROR(AY39/AW39,"-")</f>
        <v>0</v>
      </c>
      <c r="BA39" s="106"/>
      <c r="BB39" s="107">
        <f>IFERROR(BA39/AW39,"-")</f>
        <v>0</v>
      </c>
      <c r="BC39" s="108"/>
      <c r="BD39" s="108"/>
      <c r="BE39" s="108"/>
      <c r="BF39" s="109">
        <v>3</v>
      </c>
      <c r="BG39" s="110">
        <f>IF(Q39=0,"",IF(BF39=0,"",(BF39/Q39)))</f>
        <v>0.14285714285714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5</v>
      </c>
      <c r="BP39" s="117">
        <f>IF(Q39=0,"",IF(BO39=0,"",(BO39/Q39)))</f>
        <v>0.23809523809524</v>
      </c>
      <c r="BQ39" s="118">
        <v>2</v>
      </c>
      <c r="BR39" s="119">
        <f>IFERROR(BQ39/BO39,"-")</f>
        <v>0.4</v>
      </c>
      <c r="BS39" s="120">
        <v>84000</v>
      </c>
      <c r="BT39" s="121">
        <f>IFERROR(BS39/BO39,"-")</f>
        <v>16800</v>
      </c>
      <c r="BU39" s="122"/>
      <c r="BV39" s="122">
        <v>1</v>
      </c>
      <c r="BW39" s="122">
        <v>1</v>
      </c>
      <c r="BX39" s="123">
        <v>7</v>
      </c>
      <c r="BY39" s="124">
        <f>IF(Q39=0,"",IF(BX39=0,"",(BX39/Q39)))</f>
        <v>0.33333333333333</v>
      </c>
      <c r="BZ39" s="125">
        <v>4</v>
      </c>
      <c r="CA39" s="126">
        <f>IFERROR(BZ39/BX39,"-")</f>
        <v>0.57142857142857</v>
      </c>
      <c r="CB39" s="127">
        <v>770000</v>
      </c>
      <c r="CC39" s="128">
        <f>IFERROR(CB39/BX39,"-")</f>
        <v>110000</v>
      </c>
      <c r="CD39" s="129">
        <v>1</v>
      </c>
      <c r="CE39" s="129"/>
      <c r="CF39" s="129">
        <v>3</v>
      </c>
      <c r="CG39" s="130">
        <v>3</v>
      </c>
      <c r="CH39" s="131">
        <f>IF(Q39=0,"",IF(CG39=0,"",(CG39/Q39)))</f>
        <v>0.14285714285714</v>
      </c>
      <c r="CI39" s="132">
        <v>1</v>
      </c>
      <c r="CJ39" s="133">
        <f>IFERROR(CI39/CG39,"-")</f>
        <v>0.33333333333333</v>
      </c>
      <c r="CK39" s="134">
        <v>88000</v>
      </c>
      <c r="CL39" s="135">
        <f>IFERROR(CK39/CG39,"-")</f>
        <v>29333.333333333</v>
      </c>
      <c r="CM39" s="136"/>
      <c r="CN39" s="136"/>
      <c r="CO39" s="136">
        <v>1</v>
      </c>
      <c r="CP39" s="137">
        <v>7</v>
      </c>
      <c r="CQ39" s="138">
        <v>942000</v>
      </c>
      <c r="CR39" s="138">
        <v>484000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0.925</v>
      </c>
      <c r="B40" s="184" t="s">
        <v>158</v>
      </c>
      <c r="C40" s="184" t="s">
        <v>58</v>
      </c>
      <c r="D40" s="184"/>
      <c r="E40" s="184" t="s">
        <v>85</v>
      </c>
      <c r="F40" s="184" t="s">
        <v>92</v>
      </c>
      <c r="G40" s="184" t="s">
        <v>61</v>
      </c>
      <c r="H40" s="87" t="s">
        <v>62</v>
      </c>
      <c r="I40" s="87" t="s">
        <v>88</v>
      </c>
      <c r="J40" s="185" t="s">
        <v>100</v>
      </c>
      <c r="K40" s="176">
        <v>120000</v>
      </c>
      <c r="L40" s="79">
        <v>19</v>
      </c>
      <c r="M40" s="79">
        <v>0</v>
      </c>
      <c r="N40" s="79">
        <v>73</v>
      </c>
      <c r="O40" s="88">
        <v>8</v>
      </c>
      <c r="P40" s="89">
        <v>0</v>
      </c>
      <c r="Q40" s="90">
        <f>O40+P40</f>
        <v>8</v>
      </c>
      <c r="R40" s="80">
        <f>IFERROR(Q40/N40,"-")</f>
        <v>0.10958904109589</v>
      </c>
      <c r="S40" s="79">
        <v>0</v>
      </c>
      <c r="T40" s="79">
        <v>6</v>
      </c>
      <c r="U40" s="80">
        <f>IFERROR(T40/(Q40),"-")</f>
        <v>0.75</v>
      </c>
      <c r="V40" s="81">
        <f>IFERROR(K40/SUM(Q40:Q41),"-")</f>
        <v>10909.090909091</v>
      </c>
      <c r="W40" s="82">
        <v>1</v>
      </c>
      <c r="X40" s="80">
        <f>IF(Q40=0,"-",W40/Q40)</f>
        <v>0.125</v>
      </c>
      <c r="Y40" s="181">
        <v>86000</v>
      </c>
      <c r="Z40" s="182">
        <f>IFERROR(Y40/Q40,"-")</f>
        <v>10750</v>
      </c>
      <c r="AA40" s="182">
        <f>IFERROR(Y40/W40,"-")</f>
        <v>86000</v>
      </c>
      <c r="AB40" s="176">
        <f>SUM(Y40:Y41)-SUM(K40:K41)</f>
        <v>-9000</v>
      </c>
      <c r="AC40" s="83">
        <f>SUM(Y40:Y41)/SUM(K40:K41)</f>
        <v>0.925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2</v>
      </c>
      <c r="BG40" s="110">
        <f>IF(Q40=0,"",IF(BF40=0,"",(BF40/Q40)))</f>
        <v>0.25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3</v>
      </c>
      <c r="BP40" s="117">
        <f>IF(Q40=0,"",IF(BO40=0,"",(BO40/Q40)))</f>
        <v>0.375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3</v>
      </c>
      <c r="BY40" s="124">
        <f>IF(Q40=0,"",IF(BX40=0,"",(BX40/Q40)))</f>
        <v>0.375</v>
      </c>
      <c r="BZ40" s="125">
        <v>1</v>
      </c>
      <c r="CA40" s="126">
        <f>IFERROR(BZ40/BX40,"-")</f>
        <v>0.33333333333333</v>
      </c>
      <c r="CB40" s="127">
        <v>86000</v>
      </c>
      <c r="CC40" s="128">
        <f>IFERROR(CB40/BX40,"-")</f>
        <v>28666.666666667</v>
      </c>
      <c r="CD40" s="129"/>
      <c r="CE40" s="129"/>
      <c r="CF40" s="129">
        <v>1</v>
      </c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86000</v>
      </c>
      <c r="CR40" s="138">
        <v>86000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159</v>
      </c>
      <c r="C41" s="184" t="s">
        <v>58</v>
      </c>
      <c r="D41" s="184"/>
      <c r="E41" s="184" t="s">
        <v>85</v>
      </c>
      <c r="F41" s="184" t="s">
        <v>92</v>
      </c>
      <c r="G41" s="184" t="s">
        <v>76</v>
      </c>
      <c r="H41" s="87"/>
      <c r="I41" s="87"/>
      <c r="J41" s="87"/>
      <c r="K41" s="176"/>
      <c r="L41" s="79">
        <v>20</v>
      </c>
      <c r="M41" s="79">
        <v>20</v>
      </c>
      <c r="N41" s="79">
        <v>4</v>
      </c>
      <c r="O41" s="88">
        <v>3</v>
      </c>
      <c r="P41" s="89">
        <v>0</v>
      </c>
      <c r="Q41" s="90">
        <f>O41+P41</f>
        <v>3</v>
      </c>
      <c r="R41" s="80">
        <f>IFERROR(Q41/N41,"-")</f>
        <v>0.75</v>
      </c>
      <c r="S41" s="79">
        <v>1</v>
      </c>
      <c r="T41" s="79">
        <v>0</v>
      </c>
      <c r="U41" s="80">
        <f>IFERROR(T41/(Q41),"-")</f>
        <v>0</v>
      </c>
      <c r="V41" s="81"/>
      <c r="W41" s="82">
        <v>1</v>
      </c>
      <c r="X41" s="80">
        <f>IF(Q41=0,"-",W41/Q41)</f>
        <v>0.33333333333333</v>
      </c>
      <c r="Y41" s="181">
        <v>25000</v>
      </c>
      <c r="Z41" s="182">
        <f>IFERROR(Y41/Q41,"-")</f>
        <v>8333.3333333333</v>
      </c>
      <c r="AA41" s="182">
        <f>IFERROR(Y41/W41,"-")</f>
        <v>25000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0.33333333333333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1</v>
      </c>
      <c r="BP41" s="117">
        <f>IF(Q41=0,"",IF(BO41=0,"",(BO41/Q41)))</f>
        <v>0.33333333333333</v>
      </c>
      <c r="BQ41" s="118">
        <v>1</v>
      </c>
      <c r="BR41" s="119">
        <f>IFERROR(BQ41/BO41,"-")</f>
        <v>1</v>
      </c>
      <c r="BS41" s="120">
        <v>25000</v>
      </c>
      <c r="BT41" s="121">
        <f>IFERROR(BS41/BO41,"-")</f>
        <v>25000</v>
      </c>
      <c r="BU41" s="122"/>
      <c r="BV41" s="122"/>
      <c r="BW41" s="122">
        <v>1</v>
      </c>
      <c r="BX41" s="123">
        <v>1</v>
      </c>
      <c r="BY41" s="124">
        <f>IF(Q41=0,"",IF(BX41=0,"",(BX41/Q41)))</f>
        <v>0.33333333333333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25000</v>
      </c>
      <c r="CR41" s="138">
        <v>25000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0.075</v>
      </c>
      <c r="B42" s="184" t="s">
        <v>160</v>
      </c>
      <c r="C42" s="184" t="s">
        <v>58</v>
      </c>
      <c r="D42" s="184"/>
      <c r="E42" s="184" t="s">
        <v>59</v>
      </c>
      <c r="F42" s="184" t="s">
        <v>60</v>
      </c>
      <c r="G42" s="184" t="s">
        <v>61</v>
      </c>
      <c r="H42" s="87" t="s">
        <v>62</v>
      </c>
      <c r="I42" s="87" t="s">
        <v>88</v>
      </c>
      <c r="J42" s="185" t="s">
        <v>161</v>
      </c>
      <c r="K42" s="176">
        <v>120000</v>
      </c>
      <c r="L42" s="79">
        <v>12</v>
      </c>
      <c r="M42" s="79">
        <v>0</v>
      </c>
      <c r="N42" s="79">
        <v>46</v>
      </c>
      <c r="O42" s="88">
        <v>5</v>
      </c>
      <c r="P42" s="89">
        <v>0</v>
      </c>
      <c r="Q42" s="90">
        <f>O42+P42</f>
        <v>5</v>
      </c>
      <c r="R42" s="80">
        <f>IFERROR(Q42/N42,"-")</f>
        <v>0.10869565217391</v>
      </c>
      <c r="S42" s="79">
        <v>0</v>
      </c>
      <c r="T42" s="79">
        <v>3</v>
      </c>
      <c r="U42" s="80">
        <f>IFERROR(T42/(Q42),"-")</f>
        <v>0.6</v>
      </c>
      <c r="V42" s="81">
        <f>IFERROR(K42/SUM(Q42:Q43),"-")</f>
        <v>12000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-111000</v>
      </c>
      <c r="AC42" s="83">
        <f>SUM(Y42:Y43)/SUM(K42:K43)</f>
        <v>0.075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0.4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3</v>
      </c>
      <c r="BP42" s="117">
        <f>IF(Q42=0,"",IF(BO42=0,"",(BO42/Q42)))</f>
        <v>0.6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162</v>
      </c>
      <c r="C43" s="184" t="s">
        <v>58</v>
      </c>
      <c r="D43" s="184"/>
      <c r="E43" s="184" t="s">
        <v>59</v>
      </c>
      <c r="F43" s="184" t="s">
        <v>60</v>
      </c>
      <c r="G43" s="184" t="s">
        <v>76</v>
      </c>
      <c r="H43" s="87"/>
      <c r="I43" s="87"/>
      <c r="J43" s="87"/>
      <c r="K43" s="176"/>
      <c r="L43" s="79">
        <v>32</v>
      </c>
      <c r="M43" s="79">
        <v>24</v>
      </c>
      <c r="N43" s="79">
        <v>9</v>
      </c>
      <c r="O43" s="88">
        <v>5</v>
      </c>
      <c r="P43" s="89">
        <v>0</v>
      </c>
      <c r="Q43" s="90">
        <f>O43+P43</f>
        <v>5</v>
      </c>
      <c r="R43" s="80">
        <f>IFERROR(Q43/N43,"-")</f>
        <v>0.55555555555556</v>
      </c>
      <c r="S43" s="79">
        <v>1</v>
      </c>
      <c r="T43" s="79">
        <v>1</v>
      </c>
      <c r="U43" s="80">
        <f>IFERROR(T43/(Q43),"-")</f>
        <v>0.2</v>
      </c>
      <c r="V43" s="81"/>
      <c r="W43" s="82">
        <v>2</v>
      </c>
      <c r="X43" s="80">
        <f>IF(Q43=0,"-",W43/Q43)</f>
        <v>0.4</v>
      </c>
      <c r="Y43" s="181">
        <v>9000</v>
      </c>
      <c r="Z43" s="182">
        <f>IFERROR(Y43/Q43,"-")</f>
        <v>1800</v>
      </c>
      <c r="AA43" s="182">
        <f>IFERROR(Y43/W43,"-")</f>
        <v>4500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>
        <v>1</v>
      </c>
      <c r="AX43" s="104">
        <f>IF(Q43=0,"",IF(AW43=0,"",(AW43/Q43)))</f>
        <v>0.2</v>
      </c>
      <c r="AY43" s="103"/>
      <c r="AZ43" s="105">
        <f>IFERROR(AY43/AW43,"-")</f>
        <v>0</v>
      </c>
      <c r="BA43" s="106"/>
      <c r="BB43" s="107">
        <f>IFERROR(BA43/AW43,"-")</f>
        <v>0</v>
      </c>
      <c r="BC43" s="108"/>
      <c r="BD43" s="108"/>
      <c r="BE43" s="108"/>
      <c r="BF43" s="109">
        <v>1</v>
      </c>
      <c r="BG43" s="110">
        <f>IF(Q43=0,"",IF(BF43=0,"",(BF43/Q43)))</f>
        <v>0.2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1</v>
      </c>
      <c r="BP43" s="117">
        <f>IF(Q43=0,"",IF(BO43=0,"",(BO43/Q43)))</f>
        <v>0.2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>
        <v>2</v>
      </c>
      <c r="CH43" s="131">
        <f>IF(Q43=0,"",IF(CG43=0,"",(CG43/Q43)))</f>
        <v>0.4</v>
      </c>
      <c r="CI43" s="132">
        <v>2</v>
      </c>
      <c r="CJ43" s="133">
        <f>IFERROR(CI43/CG43,"-")</f>
        <v>1</v>
      </c>
      <c r="CK43" s="134">
        <v>9000</v>
      </c>
      <c r="CL43" s="135">
        <f>IFERROR(CK43/CG43,"-")</f>
        <v>4500</v>
      </c>
      <c r="CM43" s="136">
        <v>1</v>
      </c>
      <c r="CN43" s="136">
        <v>1</v>
      </c>
      <c r="CO43" s="136"/>
      <c r="CP43" s="137">
        <v>2</v>
      </c>
      <c r="CQ43" s="138">
        <v>9000</v>
      </c>
      <c r="CR43" s="138">
        <v>8000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0.33333333333333</v>
      </c>
      <c r="B44" s="184" t="s">
        <v>163</v>
      </c>
      <c r="C44" s="184" t="s">
        <v>58</v>
      </c>
      <c r="D44" s="184"/>
      <c r="E44" s="184" t="s">
        <v>85</v>
      </c>
      <c r="F44" s="184" t="s">
        <v>86</v>
      </c>
      <c r="G44" s="184" t="s">
        <v>61</v>
      </c>
      <c r="H44" s="87" t="s">
        <v>66</v>
      </c>
      <c r="I44" s="87" t="s">
        <v>88</v>
      </c>
      <c r="J44" s="185" t="s">
        <v>161</v>
      </c>
      <c r="K44" s="176">
        <v>150000</v>
      </c>
      <c r="L44" s="79">
        <v>9</v>
      </c>
      <c r="M44" s="79">
        <v>0</v>
      </c>
      <c r="N44" s="79">
        <v>55</v>
      </c>
      <c r="O44" s="88">
        <v>6</v>
      </c>
      <c r="P44" s="89">
        <v>0</v>
      </c>
      <c r="Q44" s="90">
        <f>O44+P44</f>
        <v>6</v>
      </c>
      <c r="R44" s="80">
        <f>IFERROR(Q44/N44,"-")</f>
        <v>0.10909090909091</v>
      </c>
      <c r="S44" s="79">
        <v>0</v>
      </c>
      <c r="T44" s="79">
        <v>3</v>
      </c>
      <c r="U44" s="80">
        <f>IFERROR(T44/(Q44),"-")</f>
        <v>0.5</v>
      </c>
      <c r="V44" s="81">
        <f>IFERROR(K44/SUM(Q44:Q45),"-")</f>
        <v>16666.666666667</v>
      </c>
      <c r="W44" s="82">
        <v>2</v>
      </c>
      <c r="X44" s="80">
        <f>IF(Q44=0,"-",W44/Q44)</f>
        <v>0.33333333333333</v>
      </c>
      <c r="Y44" s="181">
        <v>50000</v>
      </c>
      <c r="Z44" s="182">
        <f>IFERROR(Y44/Q44,"-")</f>
        <v>8333.3333333333</v>
      </c>
      <c r="AA44" s="182">
        <f>IFERROR(Y44/W44,"-")</f>
        <v>25000</v>
      </c>
      <c r="AB44" s="176">
        <f>SUM(Y44:Y45)-SUM(K44:K45)</f>
        <v>-100000</v>
      </c>
      <c r="AC44" s="83">
        <f>SUM(Y44:Y45)/SUM(K44:K45)</f>
        <v>0.33333333333333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>
        <v>1</v>
      </c>
      <c r="AX44" s="104">
        <f>IF(Q44=0,"",IF(AW44=0,"",(AW44/Q44)))</f>
        <v>0.16666666666667</v>
      </c>
      <c r="AY44" s="103"/>
      <c r="AZ44" s="105">
        <f>IFERROR(AY44/AW44,"-")</f>
        <v>0</v>
      </c>
      <c r="BA44" s="106"/>
      <c r="BB44" s="107">
        <f>IFERROR(BA44/AW44,"-")</f>
        <v>0</v>
      </c>
      <c r="BC44" s="108"/>
      <c r="BD44" s="108"/>
      <c r="BE44" s="108"/>
      <c r="BF44" s="109">
        <v>1</v>
      </c>
      <c r="BG44" s="110">
        <f>IF(Q44=0,"",IF(BF44=0,"",(BF44/Q44)))</f>
        <v>0.16666666666667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2</v>
      </c>
      <c r="BP44" s="117">
        <f>IF(Q44=0,"",IF(BO44=0,"",(BO44/Q44)))</f>
        <v>0.33333333333333</v>
      </c>
      <c r="BQ44" s="118">
        <v>2</v>
      </c>
      <c r="BR44" s="119">
        <f>IFERROR(BQ44/BO44,"-")</f>
        <v>1</v>
      </c>
      <c r="BS44" s="120">
        <v>50000</v>
      </c>
      <c r="BT44" s="121">
        <f>IFERROR(BS44/BO44,"-")</f>
        <v>25000</v>
      </c>
      <c r="BU44" s="122"/>
      <c r="BV44" s="122">
        <v>2</v>
      </c>
      <c r="BW44" s="122"/>
      <c r="BX44" s="123">
        <v>2</v>
      </c>
      <c r="BY44" s="124">
        <f>IF(Q44=0,"",IF(BX44=0,"",(BX44/Q44)))</f>
        <v>0.33333333333333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2</v>
      </c>
      <c r="CQ44" s="138">
        <v>50000</v>
      </c>
      <c r="CR44" s="138">
        <v>35000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164</v>
      </c>
      <c r="C45" s="184" t="s">
        <v>58</v>
      </c>
      <c r="D45" s="184"/>
      <c r="E45" s="184" t="s">
        <v>85</v>
      </c>
      <c r="F45" s="184" t="s">
        <v>86</v>
      </c>
      <c r="G45" s="184" t="s">
        <v>76</v>
      </c>
      <c r="H45" s="87"/>
      <c r="I45" s="87"/>
      <c r="J45" s="87"/>
      <c r="K45" s="176"/>
      <c r="L45" s="79">
        <v>96</v>
      </c>
      <c r="M45" s="79">
        <v>31</v>
      </c>
      <c r="N45" s="79">
        <v>6</v>
      </c>
      <c r="O45" s="88">
        <v>3</v>
      </c>
      <c r="P45" s="89">
        <v>0</v>
      </c>
      <c r="Q45" s="90">
        <f>O45+P45</f>
        <v>3</v>
      </c>
      <c r="R45" s="80">
        <f>IFERROR(Q45/N45,"-")</f>
        <v>0.5</v>
      </c>
      <c r="S45" s="79">
        <v>0</v>
      </c>
      <c r="T45" s="79">
        <v>1</v>
      </c>
      <c r="U45" s="80">
        <f>IFERROR(T45/(Q45),"-")</f>
        <v>0.33333333333333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>
        <v>2</v>
      </c>
      <c r="AF45" s="92">
        <f>IF(Q45=0,"",IF(AE45=0,"",(AE45/Q45)))</f>
        <v>0.66666666666667</v>
      </c>
      <c r="AG45" s="91"/>
      <c r="AH45" s="93">
        <f>IFERROR(AG45/AE45,"-")</f>
        <v>0</v>
      </c>
      <c r="AI45" s="94"/>
      <c r="AJ45" s="95">
        <f>IFERROR(AI45/AE45,"-")</f>
        <v>0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/>
      <c r="BP45" s="117">
        <f>IF(Q45=0,"",IF(BO45=0,"",(BO45/Q45)))</f>
        <v>0</v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>
        <v>1</v>
      </c>
      <c r="BY45" s="124">
        <f>IF(Q45=0,"",IF(BX45=0,"",(BX45/Q45)))</f>
        <v>0.33333333333333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0.12</v>
      </c>
      <c r="B46" s="184" t="s">
        <v>165</v>
      </c>
      <c r="C46" s="184" t="s">
        <v>58</v>
      </c>
      <c r="D46" s="184"/>
      <c r="E46" s="184" t="s">
        <v>85</v>
      </c>
      <c r="F46" s="184" t="s">
        <v>92</v>
      </c>
      <c r="G46" s="184" t="s">
        <v>61</v>
      </c>
      <c r="H46" s="87" t="s">
        <v>66</v>
      </c>
      <c r="I46" s="87" t="s">
        <v>88</v>
      </c>
      <c r="J46" s="186" t="s">
        <v>82</v>
      </c>
      <c r="K46" s="176">
        <v>150000</v>
      </c>
      <c r="L46" s="79">
        <v>9</v>
      </c>
      <c r="M46" s="79">
        <v>0</v>
      </c>
      <c r="N46" s="79">
        <v>44</v>
      </c>
      <c r="O46" s="88">
        <v>2</v>
      </c>
      <c r="P46" s="89">
        <v>0</v>
      </c>
      <c r="Q46" s="90">
        <f>O46+P46</f>
        <v>2</v>
      </c>
      <c r="R46" s="80">
        <f>IFERROR(Q46/N46,"-")</f>
        <v>0.045454545454545</v>
      </c>
      <c r="S46" s="79">
        <v>1</v>
      </c>
      <c r="T46" s="79">
        <v>1</v>
      </c>
      <c r="U46" s="80">
        <f>IFERROR(T46/(Q46),"-")</f>
        <v>0.5</v>
      </c>
      <c r="V46" s="81">
        <f>IFERROR(K46/SUM(Q46:Q47),"-")</f>
        <v>25000</v>
      </c>
      <c r="W46" s="82">
        <v>1</v>
      </c>
      <c r="X46" s="80">
        <f>IF(Q46=0,"-",W46/Q46)</f>
        <v>0.5</v>
      </c>
      <c r="Y46" s="181">
        <v>13000</v>
      </c>
      <c r="Z46" s="182">
        <f>IFERROR(Y46/Q46,"-")</f>
        <v>6500</v>
      </c>
      <c r="AA46" s="182">
        <f>IFERROR(Y46/W46,"-")</f>
        <v>13000</v>
      </c>
      <c r="AB46" s="176">
        <f>SUM(Y46:Y47)-SUM(K46:K47)</f>
        <v>-132000</v>
      </c>
      <c r="AC46" s="83">
        <f>SUM(Y46:Y47)/SUM(K46:K47)</f>
        <v>0.12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0.5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1</v>
      </c>
      <c r="BY46" s="124">
        <f>IF(Q46=0,"",IF(BX46=0,"",(BX46/Q46)))</f>
        <v>0.5</v>
      </c>
      <c r="BZ46" s="125">
        <v>1</v>
      </c>
      <c r="CA46" s="126">
        <f>IFERROR(BZ46/BX46,"-")</f>
        <v>1</v>
      </c>
      <c r="CB46" s="127">
        <v>13000</v>
      </c>
      <c r="CC46" s="128">
        <f>IFERROR(CB46/BX46,"-")</f>
        <v>13000</v>
      </c>
      <c r="CD46" s="129"/>
      <c r="CE46" s="129"/>
      <c r="CF46" s="129">
        <v>1</v>
      </c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13000</v>
      </c>
      <c r="CR46" s="138">
        <v>13000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166</v>
      </c>
      <c r="C47" s="184" t="s">
        <v>58</v>
      </c>
      <c r="D47" s="184"/>
      <c r="E47" s="184" t="s">
        <v>85</v>
      </c>
      <c r="F47" s="184" t="s">
        <v>92</v>
      </c>
      <c r="G47" s="184" t="s">
        <v>76</v>
      </c>
      <c r="H47" s="87"/>
      <c r="I47" s="87"/>
      <c r="J47" s="87"/>
      <c r="K47" s="176"/>
      <c r="L47" s="79">
        <v>53</v>
      </c>
      <c r="M47" s="79">
        <v>24</v>
      </c>
      <c r="N47" s="79">
        <v>4</v>
      </c>
      <c r="O47" s="88">
        <v>4</v>
      </c>
      <c r="P47" s="89">
        <v>0</v>
      </c>
      <c r="Q47" s="90">
        <f>O47+P47</f>
        <v>4</v>
      </c>
      <c r="R47" s="80">
        <f>IFERROR(Q47/N47,"-")</f>
        <v>1</v>
      </c>
      <c r="S47" s="79">
        <v>0</v>
      </c>
      <c r="T47" s="79">
        <v>1</v>
      </c>
      <c r="U47" s="80">
        <f>IFERROR(T47/(Q47),"-")</f>
        <v>0.25</v>
      </c>
      <c r="V47" s="81"/>
      <c r="W47" s="82">
        <v>1</v>
      </c>
      <c r="X47" s="80">
        <f>IF(Q47=0,"-",W47/Q47)</f>
        <v>0.25</v>
      </c>
      <c r="Y47" s="181">
        <v>5000</v>
      </c>
      <c r="Z47" s="182">
        <f>IFERROR(Y47/Q47,"-")</f>
        <v>1250</v>
      </c>
      <c r="AA47" s="182">
        <f>IFERROR(Y47/W47,"-")</f>
        <v>5000</v>
      </c>
      <c r="AB47" s="176"/>
      <c r="AC47" s="83"/>
      <c r="AD47" s="77"/>
      <c r="AE47" s="91">
        <v>1</v>
      </c>
      <c r="AF47" s="92">
        <f>IF(Q47=0,"",IF(AE47=0,"",(AE47/Q47)))</f>
        <v>0.25</v>
      </c>
      <c r="AG47" s="91"/>
      <c r="AH47" s="93">
        <f>IFERROR(AG47/AE47,"-")</f>
        <v>0</v>
      </c>
      <c r="AI47" s="94"/>
      <c r="AJ47" s="95">
        <f>IFERROR(AI47/AE47,"-")</f>
        <v>0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3</v>
      </c>
      <c r="BG47" s="110">
        <f>IF(Q47=0,"",IF(BF47=0,"",(BF47/Q47)))</f>
        <v>0.75</v>
      </c>
      <c r="BH47" s="109">
        <v>1</v>
      </c>
      <c r="BI47" s="111">
        <f>IFERROR(BH47/BF47,"-")</f>
        <v>0.33333333333333</v>
      </c>
      <c r="BJ47" s="112">
        <v>5000</v>
      </c>
      <c r="BK47" s="113">
        <f>IFERROR(BJ47/BF47,"-")</f>
        <v>1666.6666666667</v>
      </c>
      <c r="BL47" s="114">
        <v>1</v>
      </c>
      <c r="BM47" s="114"/>
      <c r="BN47" s="114"/>
      <c r="BO47" s="116"/>
      <c r="BP47" s="117">
        <f>IF(Q47=0,"",IF(BO47=0,"",(BO47/Q47)))</f>
        <v>0</v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1</v>
      </c>
      <c r="CQ47" s="138">
        <v>5000</v>
      </c>
      <c r="CR47" s="138">
        <v>5000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1.6633333333333</v>
      </c>
      <c r="B48" s="184" t="s">
        <v>167</v>
      </c>
      <c r="C48" s="184" t="s">
        <v>58</v>
      </c>
      <c r="D48" s="184"/>
      <c r="E48" s="184" t="s">
        <v>59</v>
      </c>
      <c r="F48" s="184" t="s">
        <v>60</v>
      </c>
      <c r="G48" s="184" t="s">
        <v>61</v>
      </c>
      <c r="H48" s="87" t="s">
        <v>110</v>
      </c>
      <c r="I48" s="87" t="s">
        <v>88</v>
      </c>
      <c r="J48" s="185" t="s">
        <v>64</v>
      </c>
      <c r="K48" s="176">
        <v>300000</v>
      </c>
      <c r="L48" s="79">
        <v>29</v>
      </c>
      <c r="M48" s="79">
        <v>0</v>
      </c>
      <c r="N48" s="79">
        <v>63</v>
      </c>
      <c r="O48" s="88">
        <v>13</v>
      </c>
      <c r="P48" s="89">
        <v>0</v>
      </c>
      <c r="Q48" s="90">
        <f>O48+P48</f>
        <v>13</v>
      </c>
      <c r="R48" s="80">
        <f>IFERROR(Q48/N48,"-")</f>
        <v>0.20634920634921</v>
      </c>
      <c r="S48" s="79">
        <v>0</v>
      </c>
      <c r="T48" s="79">
        <v>11</v>
      </c>
      <c r="U48" s="80">
        <f>IFERROR(T48/(Q48),"-")</f>
        <v>0.84615384615385</v>
      </c>
      <c r="V48" s="81">
        <f>IFERROR(K48/SUM(Q48:Q49),"-")</f>
        <v>14285.714285714</v>
      </c>
      <c r="W48" s="82">
        <v>2</v>
      </c>
      <c r="X48" s="80">
        <f>IF(Q48=0,"-",W48/Q48)</f>
        <v>0.15384615384615</v>
      </c>
      <c r="Y48" s="181">
        <v>56000</v>
      </c>
      <c r="Z48" s="182">
        <f>IFERROR(Y48/Q48,"-")</f>
        <v>4307.6923076923</v>
      </c>
      <c r="AA48" s="182">
        <f>IFERROR(Y48/W48,"-")</f>
        <v>28000</v>
      </c>
      <c r="AB48" s="176">
        <f>SUM(Y48:Y49)-SUM(K48:K49)</f>
        <v>199000</v>
      </c>
      <c r="AC48" s="83">
        <f>SUM(Y48:Y49)/SUM(K48:K49)</f>
        <v>1.6633333333333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>
        <v>2</v>
      </c>
      <c r="AX48" s="104">
        <f>IF(Q48=0,"",IF(AW48=0,"",(AW48/Q48)))</f>
        <v>0.15384615384615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>
        <v>2</v>
      </c>
      <c r="BG48" s="110">
        <f>IF(Q48=0,"",IF(BF48=0,"",(BF48/Q48)))</f>
        <v>0.15384615384615</v>
      </c>
      <c r="BH48" s="109">
        <v>1</v>
      </c>
      <c r="BI48" s="111">
        <f>IFERROR(BH48/BF48,"-")</f>
        <v>0.5</v>
      </c>
      <c r="BJ48" s="112">
        <v>40000</v>
      </c>
      <c r="BK48" s="113">
        <f>IFERROR(BJ48/BF48,"-")</f>
        <v>20000</v>
      </c>
      <c r="BL48" s="114"/>
      <c r="BM48" s="114"/>
      <c r="BN48" s="114">
        <v>1</v>
      </c>
      <c r="BO48" s="116">
        <v>7</v>
      </c>
      <c r="BP48" s="117">
        <f>IF(Q48=0,"",IF(BO48=0,"",(BO48/Q48)))</f>
        <v>0.53846153846154</v>
      </c>
      <c r="BQ48" s="118">
        <v>1</v>
      </c>
      <c r="BR48" s="119">
        <f>IFERROR(BQ48/BO48,"-")</f>
        <v>0.14285714285714</v>
      </c>
      <c r="BS48" s="120">
        <v>16000</v>
      </c>
      <c r="BT48" s="121">
        <f>IFERROR(BS48/BO48,"-")</f>
        <v>2285.7142857143</v>
      </c>
      <c r="BU48" s="122"/>
      <c r="BV48" s="122"/>
      <c r="BW48" s="122">
        <v>1</v>
      </c>
      <c r="BX48" s="123">
        <v>2</v>
      </c>
      <c r="BY48" s="124">
        <f>IF(Q48=0,"",IF(BX48=0,"",(BX48/Q48)))</f>
        <v>0.15384615384615</v>
      </c>
      <c r="BZ48" s="125"/>
      <c r="CA48" s="126">
        <f>IFERROR(BZ48/BX48,"-")</f>
        <v>0</v>
      </c>
      <c r="CB48" s="127"/>
      <c r="CC48" s="128">
        <f>IFERROR(CB48/BX48,"-")</f>
        <v>0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2</v>
      </c>
      <c r="CQ48" s="138">
        <v>56000</v>
      </c>
      <c r="CR48" s="138">
        <v>40000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168</v>
      </c>
      <c r="C49" s="184" t="s">
        <v>58</v>
      </c>
      <c r="D49" s="184"/>
      <c r="E49" s="184" t="s">
        <v>59</v>
      </c>
      <c r="F49" s="184" t="s">
        <v>60</v>
      </c>
      <c r="G49" s="184" t="s">
        <v>76</v>
      </c>
      <c r="H49" s="87"/>
      <c r="I49" s="87"/>
      <c r="J49" s="87"/>
      <c r="K49" s="176"/>
      <c r="L49" s="79">
        <v>48</v>
      </c>
      <c r="M49" s="79">
        <v>33</v>
      </c>
      <c r="N49" s="79">
        <v>17</v>
      </c>
      <c r="O49" s="88">
        <v>8</v>
      </c>
      <c r="P49" s="89">
        <v>0</v>
      </c>
      <c r="Q49" s="90">
        <f>O49+P49</f>
        <v>8</v>
      </c>
      <c r="R49" s="80">
        <f>IFERROR(Q49/N49,"-")</f>
        <v>0.47058823529412</v>
      </c>
      <c r="S49" s="79">
        <v>1</v>
      </c>
      <c r="T49" s="79">
        <v>3</v>
      </c>
      <c r="U49" s="80">
        <f>IFERROR(T49/(Q49),"-")</f>
        <v>0.375</v>
      </c>
      <c r="V49" s="81"/>
      <c r="W49" s="82">
        <v>3</v>
      </c>
      <c r="X49" s="80">
        <f>IF(Q49=0,"-",W49/Q49)</f>
        <v>0.375</v>
      </c>
      <c r="Y49" s="181">
        <v>443000</v>
      </c>
      <c r="Z49" s="182">
        <f>IFERROR(Y49/Q49,"-")</f>
        <v>55375</v>
      </c>
      <c r="AA49" s="182">
        <f>IFERROR(Y49/W49,"-")</f>
        <v>147666.66666667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2</v>
      </c>
      <c r="BG49" s="110">
        <f>IF(Q49=0,"",IF(BF49=0,"",(BF49/Q49)))</f>
        <v>0.25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3</v>
      </c>
      <c r="BP49" s="117">
        <f>IF(Q49=0,"",IF(BO49=0,"",(BO49/Q49)))</f>
        <v>0.375</v>
      </c>
      <c r="BQ49" s="118">
        <v>1</v>
      </c>
      <c r="BR49" s="119">
        <f>IFERROR(BQ49/BO49,"-")</f>
        <v>0.33333333333333</v>
      </c>
      <c r="BS49" s="120">
        <v>50000</v>
      </c>
      <c r="BT49" s="121">
        <f>IFERROR(BS49/BO49,"-")</f>
        <v>16666.666666667</v>
      </c>
      <c r="BU49" s="122"/>
      <c r="BV49" s="122"/>
      <c r="BW49" s="122">
        <v>1</v>
      </c>
      <c r="BX49" s="123">
        <v>3</v>
      </c>
      <c r="BY49" s="124">
        <f>IF(Q49=0,"",IF(BX49=0,"",(BX49/Q49)))</f>
        <v>0.375</v>
      </c>
      <c r="BZ49" s="125">
        <v>2</v>
      </c>
      <c r="CA49" s="126">
        <f>IFERROR(BZ49/BX49,"-")</f>
        <v>0.66666666666667</v>
      </c>
      <c r="CB49" s="127">
        <v>393000</v>
      </c>
      <c r="CC49" s="128">
        <f>IFERROR(CB49/BX49,"-")</f>
        <v>131000</v>
      </c>
      <c r="CD49" s="129"/>
      <c r="CE49" s="129"/>
      <c r="CF49" s="129">
        <v>2</v>
      </c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3</v>
      </c>
      <c r="CQ49" s="138">
        <v>443000</v>
      </c>
      <c r="CR49" s="138">
        <v>370000</v>
      </c>
      <c r="CS49" s="138"/>
      <c r="CT49" s="139" t="str">
        <f>IF(AND(CR49=0,CS49=0),"",IF(AND(CR49&lt;=100000,CS49&lt;=100000),"",IF(CR49/CQ49&gt;0.7,"男高",IF(CS49/CQ49&gt;0.7,"女高",""))))</f>
        <v>男高</v>
      </c>
    </row>
    <row r="50" spans="1:99">
      <c r="A50" s="78">
        <f>AC50</f>
        <v>1.6088888888889</v>
      </c>
      <c r="B50" s="184" t="s">
        <v>169</v>
      </c>
      <c r="C50" s="184" t="s">
        <v>58</v>
      </c>
      <c r="D50" s="184"/>
      <c r="E50" s="184" t="s">
        <v>122</v>
      </c>
      <c r="F50" s="184" t="s">
        <v>123</v>
      </c>
      <c r="G50" s="184" t="s">
        <v>61</v>
      </c>
      <c r="H50" s="87" t="s">
        <v>170</v>
      </c>
      <c r="I50" s="87" t="s">
        <v>88</v>
      </c>
      <c r="J50" s="87" t="s">
        <v>171</v>
      </c>
      <c r="K50" s="176">
        <v>225000</v>
      </c>
      <c r="L50" s="79">
        <v>22</v>
      </c>
      <c r="M50" s="79">
        <v>0</v>
      </c>
      <c r="N50" s="79">
        <v>39</v>
      </c>
      <c r="O50" s="88">
        <v>7</v>
      </c>
      <c r="P50" s="89">
        <v>0</v>
      </c>
      <c r="Q50" s="90">
        <f>O50+P50</f>
        <v>7</v>
      </c>
      <c r="R50" s="80">
        <f>IFERROR(Q50/N50,"-")</f>
        <v>0.17948717948718</v>
      </c>
      <c r="S50" s="79">
        <v>1</v>
      </c>
      <c r="T50" s="79">
        <v>2</v>
      </c>
      <c r="U50" s="80">
        <f>IFERROR(T50/(Q50),"-")</f>
        <v>0.28571428571429</v>
      </c>
      <c r="V50" s="81">
        <f>IFERROR(K50/SUM(Q50:Q51),"-")</f>
        <v>16071.428571429</v>
      </c>
      <c r="W50" s="82">
        <v>3</v>
      </c>
      <c r="X50" s="80">
        <f>IF(Q50=0,"-",W50/Q50)</f>
        <v>0.42857142857143</v>
      </c>
      <c r="Y50" s="181">
        <v>102000</v>
      </c>
      <c r="Z50" s="182">
        <f>IFERROR(Y50/Q50,"-")</f>
        <v>14571.428571429</v>
      </c>
      <c r="AA50" s="182">
        <f>IFERROR(Y50/W50,"-")</f>
        <v>34000</v>
      </c>
      <c r="AB50" s="176">
        <f>SUM(Y50:Y51)-SUM(K50:K51)</f>
        <v>137000</v>
      </c>
      <c r="AC50" s="83">
        <f>SUM(Y50:Y51)/SUM(K50:K51)</f>
        <v>1.6088888888889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>
        <v>2</v>
      </c>
      <c r="AX50" s="104">
        <f>IF(Q50=0,"",IF(AW50=0,"",(AW50/Q50)))</f>
        <v>0.28571428571429</v>
      </c>
      <c r="AY50" s="103">
        <v>1</v>
      </c>
      <c r="AZ50" s="105">
        <f>IFERROR(AY50/AW50,"-")</f>
        <v>0.5</v>
      </c>
      <c r="BA50" s="106">
        <v>92000</v>
      </c>
      <c r="BB50" s="107">
        <f>IFERROR(BA50/AW50,"-")</f>
        <v>46000</v>
      </c>
      <c r="BC50" s="108"/>
      <c r="BD50" s="108"/>
      <c r="BE50" s="108">
        <v>1</v>
      </c>
      <c r="BF50" s="109">
        <v>3</v>
      </c>
      <c r="BG50" s="110">
        <f>IF(Q50=0,"",IF(BF50=0,"",(BF50/Q50)))</f>
        <v>0.42857142857143</v>
      </c>
      <c r="BH50" s="109">
        <v>1</v>
      </c>
      <c r="BI50" s="111">
        <f>IFERROR(BH50/BF50,"-")</f>
        <v>0.33333333333333</v>
      </c>
      <c r="BJ50" s="112">
        <v>8000</v>
      </c>
      <c r="BK50" s="113">
        <f>IFERROR(BJ50/BF50,"-")</f>
        <v>2666.6666666667</v>
      </c>
      <c r="BL50" s="114"/>
      <c r="BM50" s="114">
        <v>1</v>
      </c>
      <c r="BN50" s="114"/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>
        <v>2</v>
      </c>
      <c r="BY50" s="124">
        <f>IF(Q50=0,"",IF(BX50=0,"",(BX50/Q50)))</f>
        <v>0.28571428571429</v>
      </c>
      <c r="BZ50" s="125">
        <v>1</v>
      </c>
      <c r="CA50" s="126">
        <f>IFERROR(BZ50/BX50,"-")</f>
        <v>0.5</v>
      </c>
      <c r="CB50" s="127">
        <v>2000</v>
      </c>
      <c r="CC50" s="128">
        <f>IFERROR(CB50/BX50,"-")</f>
        <v>1000</v>
      </c>
      <c r="CD50" s="129">
        <v>1</v>
      </c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3</v>
      </c>
      <c r="CQ50" s="138">
        <v>102000</v>
      </c>
      <c r="CR50" s="138">
        <v>92000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172</v>
      </c>
      <c r="C51" s="184" t="s">
        <v>58</v>
      </c>
      <c r="D51" s="184"/>
      <c r="E51" s="184" t="s">
        <v>122</v>
      </c>
      <c r="F51" s="184" t="s">
        <v>123</v>
      </c>
      <c r="G51" s="184" t="s">
        <v>76</v>
      </c>
      <c r="H51" s="87"/>
      <c r="I51" s="87"/>
      <c r="J51" s="87"/>
      <c r="K51" s="176"/>
      <c r="L51" s="79">
        <v>34</v>
      </c>
      <c r="M51" s="79">
        <v>27</v>
      </c>
      <c r="N51" s="79">
        <v>7</v>
      </c>
      <c r="O51" s="88">
        <v>7</v>
      </c>
      <c r="P51" s="89">
        <v>0</v>
      </c>
      <c r="Q51" s="90">
        <f>O51+P51</f>
        <v>7</v>
      </c>
      <c r="R51" s="80">
        <f>IFERROR(Q51/N51,"-")</f>
        <v>1</v>
      </c>
      <c r="S51" s="79">
        <v>2</v>
      </c>
      <c r="T51" s="79">
        <v>0</v>
      </c>
      <c r="U51" s="80">
        <f>IFERROR(T51/(Q51),"-")</f>
        <v>0</v>
      </c>
      <c r="V51" s="81"/>
      <c r="W51" s="82">
        <v>2</v>
      </c>
      <c r="X51" s="80">
        <f>IF(Q51=0,"-",W51/Q51)</f>
        <v>0.28571428571429</v>
      </c>
      <c r="Y51" s="181">
        <v>260000</v>
      </c>
      <c r="Z51" s="182">
        <f>IFERROR(Y51/Q51,"-")</f>
        <v>37142.857142857</v>
      </c>
      <c r="AA51" s="182">
        <f>IFERROR(Y51/W51,"-")</f>
        <v>130000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3</v>
      </c>
      <c r="BP51" s="117">
        <f>IF(Q51=0,"",IF(BO51=0,"",(BO51/Q51)))</f>
        <v>0.42857142857143</v>
      </c>
      <c r="BQ51" s="118">
        <v>1</v>
      </c>
      <c r="BR51" s="119">
        <f>IFERROR(BQ51/BO51,"-")</f>
        <v>0.33333333333333</v>
      </c>
      <c r="BS51" s="120">
        <v>5000</v>
      </c>
      <c r="BT51" s="121">
        <f>IFERROR(BS51/BO51,"-")</f>
        <v>1666.6666666667</v>
      </c>
      <c r="BU51" s="122">
        <v>1</v>
      </c>
      <c r="BV51" s="122"/>
      <c r="BW51" s="122"/>
      <c r="BX51" s="123">
        <v>4</v>
      </c>
      <c r="BY51" s="124">
        <f>IF(Q51=0,"",IF(BX51=0,"",(BX51/Q51)))</f>
        <v>0.57142857142857</v>
      </c>
      <c r="BZ51" s="125">
        <v>1</v>
      </c>
      <c r="CA51" s="126">
        <f>IFERROR(BZ51/BX51,"-")</f>
        <v>0.25</v>
      </c>
      <c r="CB51" s="127">
        <v>255000</v>
      </c>
      <c r="CC51" s="128">
        <f>IFERROR(CB51/BX51,"-")</f>
        <v>63750</v>
      </c>
      <c r="CD51" s="129"/>
      <c r="CE51" s="129"/>
      <c r="CF51" s="129">
        <v>1</v>
      </c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2</v>
      </c>
      <c r="CQ51" s="138">
        <v>260000</v>
      </c>
      <c r="CR51" s="138">
        <v>255000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>
        <f>AC52</f>
        <v>0.26153846153846</v>
      </c>
      <c r="B52" s="184" t="s">
        <v>173</v>
      </c>
      <c r="C52" s="184" t="s">
        <v>58</v>
      </c>
      <c r="D52" s="184"/>
      <c r="E52" s="184" t="s">
        <v>85</v>
      </c>
      <c r="F52" s="184" t="s">
        <v>92</v>
      </c>
      <c r="G52" s="184" t="s">
        <v>61</v>
      </c>
      <c r="H52" s="87" t="s">
        <v>114</v>
      </c>
      <c r="I52" s="87" t="s">
        <v>88</v>
      </c>
      <c r="J52" s="185" t="s">
        <v>174</v>
      </c>
      <c r="K52" s="176">
        <v>130000</v>
      </c>
      <c r="L52" s="79">
        <v>8</v>
      </c>
      <c r="M52" s="79">
        <v>0</v>
      </c>
      <c r="N52" s="79">
        <v>29</v>
      </c>
      <c r="O52" s="88">
        <v>4</v>
      </c>
      <c r="P52" s="89">
        <v>0</v>
      </c>
      <c r="Q52" s="90">
        <f>O52+P52</f>
        <v>4</v>
      </c>
      <c r="R52" s="80">
        <f>IFERROR(Q52/N52,"-")</f>
        <v>0.13793103448276</v>
      </c>
      <c r="S52" s="79">
        <v>0</v>
      </c>
      <c r="T52" s="79">
        <v>4</v>
      </c>
      <c r="U52" s="80">
        <f>IFERROR(T52/(Q52),"-")</f>
        <v>1</v>
      </c>
      <c r="V52" s="81">
        <f>IFERROR(K52/SUM(Q52:Q53),"-")</f>
        <v>16250</v>
      </c>
      <c r="W52" s="82">
        <v>1</v>
      </c>
      <c r="X52" s="80">
        <f>IF(Q52=0,"-",W52/Q52)</f>
        <v>0.25</v>
      </c>
      <c r="Y52" s="181">
        <v>21000</v>
      </c>
      <c r="Z52" s="182">
        <f>IFERROR(Y52/Q52,"-")</f>
        <v>5250</v>
      </c>
      <c r="AA52" s="182">
        <f>IFERROR(Y52/W52,"-")</f>
        <v>21000</v>
      </c>
      <c r="AB52" s="176">
        <f>SUM(Y52:Y53)-SUM(K52:K53)</f>
        <v>-96000</v>
      </c>
      <c r="AC52" s="83">
        <f>SUM(Y52:Y53)/SUM(K52:K53)</f>
        <v>0.26153846153846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>
        <v>1</v>
      </c>
      <c r="AO52" s="98">
        <f>IF(Q52=0,"",IF(AN52=0,"",(AN52/Q52)))</f>
        <v>0.25</v>
      </c>
      <c r="AP52" s="97"/>
      <c r="AQ52" s="99">
        <f>IFERROR(AP52/AN52,"-")</f>
        <v>0</v>
      </c>
      <c r="AR52" s="100"/>
      <c r="AS52" s="101">
        <f>IFERROR(AR52/AN52,"-")</f>
        <v>0</v>
      </c>
      <c r="AT52" s="102"/>
      <c r="AU52" s="102"/>
      <c r="AV52" s="102"/>
      <c r="AW52" s="103">
        <v>1</v>
      </c>
      <c r="AX52" s="104">
        <f>IF(Q52=0,"",IF(AW52=0,"",(AW52/Q52)))</f>
        <v>0.25</v>
      </c>
      <c r="AY52" s="103"/>
      <c r="AZ52" s="105">
        <f>IFERROR(AY52/AW52,"-")</f>
        <v>0</v>
      </c>
      <c r="BA52" s="106"/>
      <c r="BB52" s="107">
        <f>IFERROR(BA52/AW52,"-")</f>
        <v>0</v>
      </c>
      <c r="BC52" s="108"/>
      <c r="BD52" s="108"/>
      <c r="BE52" s="108"/>
      <c r="BF52" s="109">
        <v>2</v>
      </c>
      <c r="BG52" s="110">
        <f>IF(Q52=0,"",IF(BF52=0,"",(BF52/Q52)))</f>
        <v>0.5</v>
      </c>
      <c r="BH52" s="109">
        <v>1</v>
      </c>
      <c r="BI52" s="111">
        <f>IFERROR(BH52/BF52,"-")</f>
        <v>0.5</v>
      </c>
      <c r="BJ52" s="112">
        <v>21000</v>
      </c>
      <c r="BK52" s="113">
        <f>IFERROR(BJ52/BF52,"-")</f>
        <v>10500</v>
      </c>
      <c r="BL52" s="114"/>
      <c r="BM52" s="114"/>
      <c r="BN52" s="114">
        <v>1</v>
      </c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21000</v>
      </c>
      <c r="CR52" s="138">
        <v>21000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175</v>
      </c>
      <c r="C53" s="184" t="s">
        <v>58</v>
      </c>
      <c r="D53" s="184"/>
      <c r="E53" s="184" t="s">
        <v>85</v>
      </c>
      <c r="F53" s="184" t="s">
        <v>92</v>
      </c>
      <c r="G53" s="184" t="s">
        <v>76</v>
      </c>
      <c r="H53" s="87"/>
      <c r="I53" s="87"/>
      <c r="J53" s="87"/>
      <c r="K53" s="176"/>
      <c r="L53" s="79">
        <v>16</v>
      </c>
      <c r="M53" s="79">
        <v>15</v>
      </c>
      <c r="N53" s="79">
        <v>4</v>
      </c>
      <c r="O53" s="88">
        <v>4</v>
      </c>
      <c r="P53" s="89">
        <v>0</v>
      </c>
      <c r="Q53" s="90">
        <f>O53+P53</f>
        <v>4</v>
      </c>
      <c r="R53" s="80">
        <f>IFERROR(Q53/N53,"-")</f>
        <v>1</v>
      </c>
      <c r="S53" s="79">
        <v>1</v>
      </c>
      <c r="T53" s="79">
        <v>1</v>
      </c>
      <c r="U53" s="80">
        <f>IFERROR(T53/(Q53),"-")</f>
        <v>0.25</v>
      </c>
      <c r="V53" s="81"/>
      <c r="W53" s="82">
        <v>1</v>
      </c>
      <c r="X53" s="80">
        <f>IF(Q53=0,"-",W53/Q53)</f>
        <v>0.25</v>
      </c>
      <c r="Y53" s="181">
        <v>13000</v>
      </c>
      <c r="Z53" s="182">
        <f>IFERROR(Y53/Q53,"-")</f>
        <v>3250</v>
      </c>
      <c r="AA53" s="182">
        <f>IFERROR(Y53/W53,"-")</f>
        <v>13000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>
        <v>1</v>
      </c>
      <c r="AX53" s="104">
        <f>IF(Q53=0,"",IF(AW53=0,"",(AW53/Q53)))</f>
        <v>0.25</v>
      </c>
      <c r="AY53" s="103"/>
      <c r="AZ53" s="105">
        <f>IFERROR(AY53/AW53,"-")</f>
        <v>0</v>
      </c>
      <c r="BA53" s="106"/>
      <c r="BB53" s="107">
        <f>IFERROR(BA53/AW53,"-")</f>
        <v>0</v>
      </c>
      <c r="BC53" s="108"/>
      <c r="BD53" s="108"/>
      <c r="BE53" s="108"/>
      <c r="BF53" s="109">
        <v>1</v>
      </c>
      <c r="BG53" s="110">
        <f>IF(Q53=0,"",IF(BF53=0,"",(BF53/Q53)))</f>
        <v>0.25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2</v>
      </c>
      <c r="BP53" s="117">
        <f>IF(Q53=0,"",IF(BO53=0,"",(BO53/Q53)))</f>
        <v>0.5</v>
      </c>
      <c r="BQ53" s="118">
        <v>1</v>
      </c>
      <c r="BR53" s="119">
        <f>IFERROR(BQ53/BO53,"-")</f>
        <v>0.5</v>
      </c>
      <c r="BS53" s="120">
        <v>13000</v>
      </c>
      <c r="BT53" s="121">
        <f>IFERROR(BS53/BO53,"-")</f>
        <v>6500</v>
      </c>
      <c r="BU53" s="122"/>
      <c r="BV53" s="122"/>
      <c r="BW53" s="122">
        <v>1</v>
      </c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13000</v>
      </c>
      <c r="CR53" s="138">
        <v>13000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0.10769230769231</v>
      </c>
      <c r="B54" s="184" t="s">
        <v>176</v>
      </c>
      <c r="C54" s="184" t="s">
        <v>58</v>
      </c>
      <c r="D54" s="184"/>
      <c r="E54" s="184" t="s">
        <v>122</v>
      </c>
      <c r="F54" s="184" t="s">
        <v>123</v>
      </c>
      <c r="G54" s="184" t="s">
        <v>61</v>
      </c>
      <c r="H54" s="87" t="s">
        <v>114</v>
      </c>
      <c r="I54" s="87" t="s">
        <v>88</v>
      </c>
      <c r="J54" s="186" t="s">
        <v>177</v>
      </c>
      <c r="K54" s="176">
        <v>130000</v>
      </c>
      <c r="L54" s="79">
        <v>8</v>
      </c>
      <c r="M54" s="79">
        <v>0</v>
      </c>
      <c r="N54" s="79">
        <v>26</v>
      </c>
      <c r="O54" s="88">
        <v>3</v>
      </c>
      <c r="P54" s="89">
        <v>0</v>
      </c>
      <c r="Q54" s="90">
        <f>O54+P54</f>
        <v>3</v>
      </c>
      <c r="R54" s="80">
        <f>IFERROR(Q54/N54,"-")</f>
        <v>0.11538461538462</v>
      </c>
      <c r="S54" s="79">
        <v>0</v>
      </c>
      <c r="T54" s="79">
        <v>2</v>
      </c>
      <c r="U54" s="80">
        <f>IFERROR(T54/(Q54),"-")</f>
        <v>0.66666666666667</v>
      </c>
      <c r="V54" s="81">
        <f>IFERROR(K54/SUM(Q54:Q55),"-")</f>
        <v>21666.666666667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-116000</v>
      </c>
      <c r="AC54" s="83">
        <f>SUM(Y54:Y55)/SUM(K54:K55)</f>
        <v>0.10769230769231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>
        <v>1</v>
      </c>
      <c r="AX54" s="104">
        <f>IF(Q54=0,"",IF(AW54=0,"",(AW54/Q54)))</f>
        <v>0.33333333333333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2</v>
      </c>
      <c r="BP54" s="117">
        <f>IF(Q54=0,"",IF(BO54=0,"",(BO54/Q54)))</f>
        <v>0.66666666666667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178</v>
      </c>
      <c r="C55" s="184" t="s">
        <v>58</v>
      </c>
      <c r="D55" s="184"/>
      <c r="E55" s="184" t="s">
        <v>122</v>
      </c>
      <c r="F55" s="184" t="s">
        <v>123</v>
      </c>
      <c r="G55" s="184" t="s">
        <v>76</v>
      </c>
      <c r="H55" s="87"/>
      <c r="I55" s="87"/>
      <c r="J55" s="87"/>
      <c r="K55" s="176"/>
      <c r="L55" s="79">
        <v>28</v>
      </c>
      <c r="M55" s="79">
        <v>18</v>
      </c>
      <c r="N55" s="79">
        <v>5</v>
      </c>
      <c r="O55" s="88">
        <v>3</v>
      </c>
      <c r="P55" s="89">
        <v>0</v>
      </c>
      <c r="Q55" s="90">
        <f>O55+P55</f>
        <v>3</v>
      </c>
      <c r="R55" s="80">
        <f>IFERROR(Q55/N55,"-")</f>
        <v>0.6</v>
      </c>
      <c r="S55" s="79">
        <v>0</v>
      </c>
      <c r="T55" s="79">
        <v>1</v>
      </c>
      <c r="U55" s="80">
        <f>IFERROR(T55/(Q55),"-")</f>
        <v>0.33333333333333</v>
      </c>
      <c r="V55" s="81"/>
      <c r="W55" s="82">
        <v>1</v>
      </c>
      <c r="X55" s="80">
        <f>IF(Q55=0,"-",W55/Q55)</f>
        <v>0.33333333333333</v>
      </c>
      <c r="Y55" s="181">
        <v>14000</v>
      </c>
      <c r="Z55" s="182">
        <f>IFERROR(Y55/Q55,"-")</f>
        <v>4666.6666666667</v>
      </c>
      <c r="AA55" s="182">
        <f>IFERROR(Y55/W55,"-")</f>
        <v>14000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0.33333333333333</v>
      </c>
      <c r="BH55" s="109">
        <v>1</v>
      </c>
      <c r="BI55" s="111">
        <f>IFERROR(BH55/BF55,"-")</f>
        <v>1</v>
      </c>
      <c r="BJ55" s="112">
        <v>14000</v>
      </c>
      <c r="BK55" s="113">
        <f>IFERROR(BJ55/BF55,"-")</f>
        <v>14000</v>
      </c>
      <c r="BL55" s="114"/>
      <c r="BM55" s="114"/>
      <c r="BN55" s="114">
        <v>1</v>
      </c>
      <c r="BO55" s="116">
        <v>1</v>
      </c>
      <c r="BP55" s="117">
        <f>IF(Q55=0,"",IF(BO55=0,"",(BO55/Q55)))</f>
        <v>0.33333333333333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1</v>
      </c>
      <c r="BY55" s="124">
        <f>IF(Q55=0,"",IF(BX55=0,"",(BX55/Q55)))</f>
        <v>0.33333333333333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1</v>
      </c>
      <c r="CQ55" s="138">
        <v>14000</v>
      </c>
      <c r="CR55" s="138">
        <v>14000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0.48333333333333</v>
      </c>
      <c r="B56" s="184" t="s">
        <v>179</v>
      </c>
      <c r="C56" s="184" t="s">
        <v>58</v>
      </c>
      <c r="D56" s="184"/>
      <c r="E56" s="184" t="s">
        <v>85</v>
      </c>
      <c r="F56" s="184" t="s">
        <v>86</v>
      </c>
      <c r="G56" s="184" t="s">
        <v>61</v>
      </c>
      <c r="H56" s="87" t="s">
        <v>180</v>
      </c>
      <c r="I56" s="87" t="s">
        <v>63</v>
      </c>
      <c r="J56" s="87" t="s">
        <v>70</v>
      </c>
      <c r="K56" s="176">
        <v>120000</v>
      </c>
      <c r="L56" s="79">
        <v>12</v>
      </c>
      <c r="M56" s="79">
        <v>0</v>
      </c>
      <c r="N56" s="79">
        <v>62</v>
      </c>
      <c r="O56" s="88">
        <v>8</v>
      </c>
      <c r="P56" s="89">
        <v>0</v>
      </c>
      <c r="Q56" s="90">
        <f>O56+P56</f>
        <v>8</v>
      </c>
      <c r="R56" s="80">
        <f>IFERROR(Q56/N56,"-")</f>
        <v>0.12903225806452</v>
      </c>
      <c r="S56" s="79">
        <v>2</v>
      </c>
      <c r="T56" s="79">
        <v>3</v>
      </c>
      <c r="U56" s="80">
        <f>IFERROR(T56/(Q56),"-")</f>
        <v>0.375</v>
      </c>
      <c r="V56" s="81">
        <f>IFERROR(K56/SUM(Q56:Q57),"-")</f>
        <v>8571.4285714286</v>
      </c>
      <c r="W56" s="82">
        <v>2</v>
      </c>
      <c r="X56" s="80">
        <f>IF(Q56=0,"-",W56/Q56)</f>
        <v>0.25</v>
      </c>
      <c r="Y56" s="181">
        <v>58000</v>
      </c>
      <c r="Z56" s="182">
        <f>IFERROR(Y56/Q56,"-")</f>
        <v>7250</v>
      </c>
      <c r="AA56" s="182">
        <f>IFERROR(Y56/W56,"-")</f>
        <v>29000</v>
      </c>
      <c r="AB56" s="176">
        <f>SUM(Y56:Y57)-SUM(K56:K57)</f>
        <v>-62000</v>
      </c>
      <c r="AC56" s="83">
        <f>SUM(Y56:Y57)/SUM(K56:K57)</f>
        <v>0.48333333333333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>
        <v>1</v>
      </c>
      <c r="AX56" s="104">
        <f>IF(Q56=0,"",IF(AW56=0,"",(AW56/Q56)))</f>
        <v>0.125</v>
      </c>
      <c r="AY56" s="103"/>
      <c r="AZ56" s="105">
        <f>IFERROR(AY56/AW56,"-")</f>
        <v>0</v>
      </c>
      <c r="BA56" s="106"/>
      <c r="BB56" s="107">
        <f>IFERROR(BA56/AW56,"-")</f>
        <v>0</v>
      </c>
      <c r="BC56" s="108"/>
      <c r="BD56" s="108"/>
      <c r="BE56" s="108"/>
      <c r="BF56" s="109">
        <v>3</v>
      </c>
      <c r="BG56" s="110">
        <f>IF(Q56=0,"",IF(BF56=0,"",(BF56/Q56)))</f>
        <v>0.375</v>
      </c>
      <c r="BH56" s="109">
        <v>1</v>
      </c>
      <c r="BI56" s="111">
        <f>IFERROR(BH56/BF56,"-")</f>
        <v>0.33333333333333</v>
      </c>
      <c r="BJ56" s="112">
        <v>10000</v>
      </c>
      <c r="BK56" s="113">
        <f>IFERROR(BJ56/BF56,"-")</f>
        <v>3333.3333333333</v>
      </c>
      <c r="BL56" s="114"/>
      <c r="BM56" s="114">
        <v>1</v>
      </c>
      <c r="BN56" s="114"/>
      <c r="BO56" s="116">
        <v>2</v>
      </c>
      <c r="BP56" s="117">
        <f>IF(Q56=0,"",IF(BO56=0,"",(BO56/Q56)))</f>
        <v>0.25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1</v>
      </c>
      <c r="BY56" s="124">
        <f>IF(Q56=0,"",IF(BX56=0,"",(BX56/Q56)))</f>
        <v>0.125</v>
      </c>
      <c r="BZ56" s="125"/>
      <c r="CA56" s="126">
        <f>IFERROR(BZ56/BX56,"-")</f>
        <v>0</v>
      </c>
      <c r="CB56" s="127"/>
      <c r="CC56" s="128">
        <f>IFERROR(CB56/BX56,"-")</f>
        <v>0</v>
      </c>
      <c r="CD56" s="129"/>
      <c r="CE56" s="129"/>
      <c r="CF56" s="129"/>
      <c r="CG56" s="130">
        <v>1</v>
      </c>
      <c r="CH56" s="131">
        <f>IF(Q56=0,"",IF(CG56=0,"",(CG56/Q56)))</f>
        <v>0.125</v>
      </c>
      <c r="CI56" s="132">
        <v>1</v>
      </c>
      <c r="CJ56" s="133">
        <f>IFERROR(CI56/CG56,"-")</f>
        <v>1</v>
      </c>
      <c r="CK56" s="134">
        <v>48000</v>
      </c>
      <c r="CL56" s="135">
        <f>IFERROR(CK56/CG56,"-")</f>
        <v>48000</v>
      </c>
      <c r="CM56" s="136"/>
      <c r="CN56" s="136"/>
      <c r="CO56" s="136">
        <v>1</v>
      </c>
      <c r="CP56" s="137">
        <v>2</v>
      </c>
      <c r="CQ56" s="138">
        <v>58000</v>
      </c>
      <c r="CR56" s="138">
        <v>48000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181</v>
      </c>
      <c r="C57" s="184" t="s">
        <v>58</v>
      </c>
      <c r="D57" s="184"/>
      <c r="E57" s="184" t="s">
        <v>85</v>
      </c>
      <c r="F57" s="184" t="s">
        <v>86</v>
      </c>
      <c r="G57" s="184" t="s">
        <v>76</v>
      </c>
      <c r="H57" s="87"/>
      <c r="I57" s="87"/>
      <c r="J57" s="87"/>
      <c r="K57" s="176"/>
      <c r="L57" s="79">
        <v>35</v>
      </c>
      <c r="M57" s="79">
        <v>28</v>
      </c>
      <c r="N57" s="79">
        <v>14</v>
      </c>
      <c r="O57" s="88">
        <v>6</v>
      </c>
      <c r="P57" s="89">
        <v>0</v>
      </c>
      <c r="Q57" s="90">
        <f>O57+P57</f>
        <v>6</v>
      </c>
      <c r="R57" s="80">
        <f>IFERROR(Q57/N57,"-")</f>
        <v>0.42857142857143</v>
      </c>
      <c r="S57" s="79">
        <v>1</v>
      </c>
      <c r="T57" s="79">
        <v>1</v>
      </c>
      <c r="U57" s="80">
        <f>IFERROR(T57/(Q57),"-")</f>
        <v>0.16666666666667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>
        <v>1</v>
      </c>
      <c r="AF57" s="92">
        <f>IF(Q57=0,"",IF(AE57=0,"",(AE57/Q57)))</f>
        <v>0.16666666666667</v>
      </c>
      <c r="AG57" s="91"/>
      <c r="AH57" s="93">
        <f>IFERROR(AG57/AE57,"-")</f>
        <v>0</v>
      </c>
      <c r="AI57" s="94"/>
      <c r="AJ57" s="95">
        <f>IFERROR(AI57/AE57,"-")</f>
        <v>0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1</v>
      </c>
      <c r="BG57" s="110">
        <f>IF(Q57=0,"",IF(BF57=0,"",(BF57/Q57)))</f>
        <v>0.16666666666667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>
        <v>2</v>
      </c>
      <c r="BP57" s="117">
        <f>IF(Q57=0,"",IF(BO57=0,"",(BO57/Q57)))</f>
        <v>0.33333333333333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1</v>
      </c>
      <c r="BY57" s="124">
        <f>IF(Q57=0,"",IF(BX57=0,"",(BX57/Q57)))</f>
        <v>0.16666666666667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>
        <v>1</v>
      </c>
      <c r="CH57" s="131">
        <f>IF(Q57=0,"",IF(CG57=0,"",(CG57/Q57)))</f>
        <v>0.16666666666667</v>
      </c>
      <c r="CI57" s="132"/>
      <c r="CJ57" s="133">
        <f>IFERROR(CI57/CG57,"-")</f>
        <v>0</v>
      </c>
      <c r="CK57" s="134"/>
      <c r="CL57" s="135">
        <f>IFERROR(CK57/CG57,"-")</f>
        <v>0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</v>
      </c>
      <c r="B58" s="184" t="s">
        <v>182</v>
      </c>
      <c r="C58" s="184" t="s">
        <v>58</v>
      </c>
      <c r="D58" s="184"/>
      <c r="E58" s="184" t="s">
        <v>122</v>
      </c>
      <c r="F58" s="184" t="s">
        <v>123</v>
      </c>
      <c r="G58" s="184" t="s">
        <v>61</v>
      </c>
      <c r="H58" s="87" t="s">
        <v>180</v>
      </c>
      <c r="I58" s="87" t="s">
        <v>63</v>
      </c>
      <c r="J58" s="186" t="s">
        <v>82</v>
      </c>
      <c r="K58" s="176">
        <v>120000</v>
      </c>
      <c r="L58" s="79">
        <v>7</v>
      </c>
      <c r="M58" s="79">
        <v>0</v>
      </c>
      <c r="N58" s="79">
        <v>21</v>
      </c>
      <c r="O58" s="88">
        <v>4</v>
      </c>
      <c r="P58" s="89">
        <v>0</v>
      </c>
      <c r="Q58" s="90">
        <f>O58+P58</f>
        <v>4</v>
      </c>
      <c r="R58" s="80">
        <f>IFERROR(Q58/N58,"-")</f>
        <v>0.19047619047619</v>
      </c>
      <c r="S58" s="79">
        <v>0</v>
      </c>
      <c r="T58" s="79">
        <v>3</v>
      </c>
      <c r="U58" s="80">
        <f>IFERROR(T58/(Q58),"-")</f>
        <v>0.75</v>
      </c>
      <c r="V58" s="81">
        <f>IFERROR(K58/SUM(Q58:Q59),"-")</f>
        <v>20000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-120000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1</v>
      </c>
      <c r="AO58" s="98">
        <f>IF(Q58=0,"",IF(AN58=0,"",(AN58/Q58)))</f>
        <v>0.25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3</v>
      </c>
      <c r="BP58" s="117">
        <f>IF(Q58=0,"",IF(BO58=0,"",(BO58/Q58)))</f>
        <v>0.75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183</v>
      </c>
      <c r="C59" s="184" t="s">
        <v>58</v>
      </c>
      <c r="D59" s="184"/>
      <c r="E59" s="184" t="s">
        <v>122</v>
      </c>
      <c r="F59" s="184" t="s">
        <v>123</v>
      </c>
      <c r="G59" s="184" t="s">
        <v>76</v>
      </c>
      <c r="H59" s="87"/>
      <c r="I59" s="87"/>
      <c r="J59" s="87"/>
      <c r="K59" s="176"/>
      <c r="L59" s="79">
        <v>26</v>
      </c>
      <c r="M59" s="79">
        <v>19</v>
      </c>
      <c r="N59" s="79">
        <v>5</v>
      </c>
      <c r="O59" s="88">
        <v>2</v>
      </c>
      <c r="P59" s="89">
        <v>0</v>
      </c>
      <c r="Q59" s="90">
        <f>O59+P59</f>
        <v>2</v>
      </c>
      <c r="R59" s="80">
        <f>IFERROR(Q59/N59,"-")</f>
        <v>0.4</v>
      </c>
      <c r="S59" s="79">
        <v>0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2</v>
      </c>
      <c r="BP59" s="117">
        <f>IF(Q59=0,"",IF(BO59=0,"",(BO59/Q59)))</f>
        <v>1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1.2125</v>
      </c>
      <c r="B60" s="184" t="s">
        <v>184</v>
      </c>
      <c r="C60" s="184" t="s">
        <v>58</v>
      </c>
      <c r="D60" s="184"/>
      <c r="E60" s="184" t="s">
        <v>85</v>
      </c>
      <c r="F60" s="184" t="s">
        <v>185</v>
      </c>
      <c r="G60" s="184" t="s">
        <v>61</v>
      </c>
      <c r="H60" s="87" t="s">
        <v>186</v>
      </c>
      <c r="I60" s="87" t="s">
        <v>88</v>
      </c>
      <c r="J60" s="185" t="s">
        <v>100</v>
      </c>
      <c r="K60" s="176">
        <v>80000</v>
      </c>
      <c r="L60" s="79">
        <v>13</v>
      </c>
      <c r="M60" s="79">
        <v>0</v>
      </c>
      <c r="N60" s="79">
        <v>29</v>
      </c>
      <c r="O60" s="88">
        <v>2</v>
      </c>
      <c r="P60" s="89">
        <v>0</v>
      </c>
      <c r="Q60" s="90">
        <f>O60+P60</f>
        <v>2</v>
      </c>
      <c r="R60" s="80">
        <f>IFERROR(Q60/N60,"-")</f>
        <v>0.068965517241379</v>
      </c>
      <c r="S60" s="79">
        <v>0</v>
      </c>
      <c r="T60" s="79">
        <v>0</v>
      </c>
      <c r="U60" s="80">
        <f>IFERROR(T60/(Q60),"-")</f>
        <v>0</v>
      </c>
      <c r="V60" s="81">
        <f>IFERROR(K60/SUM(Q60:Q61),"-")</f>
        <v>10000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17000</v>
      </c>
      <c r="AC60" s="83">
        <f>SUM(Y60:Y61)/SUM(K60:K61)</f>
        <v>1.2125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1</v>
      </c>
      <c r="BP60" s="117">
        <f>IF(Q60=0,"",IF(BO60=0,"",(BO60/Q60)))</f>
        <v>0.5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>
        <v>1</v>
      </c>
      <c r="BY60" s="124">
        <f>IF(Q60=0,"",IF(BX60=0,"",(BX60/Q60)))</f>
        <v>0.5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187</v>
      </c>
      <c r="C61" s="184" t="s">
        <v>58</v>
      </c>
      <c r="D61" s="184"/>
      <c r="E61" s="184" t="s">
        <v>85</v>
      </c>
      <c r="F61" s="184" t="s">
        <v>185</v>
      </c>
      <c r="G61" s="184" t="s">
        <v>76</v>
      </c>
      <c r="H61" s="87"/>
      <c r="I61" s="87"/>
      <c r="J61" s="87"/>
      <c r="K61" s="176"/>
      <c r="L61" s="79">
        <v>12</v>
      </c>
      <c r="M61" s="79">
        <v>12</v>
      </c>
      <c r="N61" s="79">
        <v>4</v>
      </c>
      <c r="O61" s="88">
        <v>6</v>
      </c>
      <c r="P61" s="89">
        <v>0</v>
      </c>
      <c r="Q61" s="90">
        <f>O61+P61</f>
        <v>6</v>
      </c>
      <c r="R61" s="80">
        <f>IFERROR(Q61/N61,"-")</f>
        <v>1.5</v>
      </c>
      <c r="S61" s="79">
        <v>2</v>
      </c>
      <c r="T61" s="79">
        <v>3</v>
      </c>
      <c r="U61" s="80">
        <f>IFERROR(T61/(Q61),"-")</f>
        <v>0.5</v>
      </c>
      <c r="V61" s="81"/>
      <c r="W61" s="82">
        <v>4</v>
      </c>
      <c r="X61" s="80">
        <f>IF(Q61=0,"-",W61/Q61)</f>
        <v>0.66666666666667</v>
      </c>
      <c r="Y61" s="181">
        <v>97000</v>
      </c>
      <c r="Z61" s="182">
        <f>IFERROR(Y61/Q61,"-")</f>
        <v>16166.666666667</v>
      </c>
      <c r="AA61" s="182">
        <f>IFERROR(Y61/W61,"-")</f>
        <v>24250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3</v>
      </c>
      <c r="BP61" s="117">
        <f>IF(Q61=0,"",IF(BO61=0,"",(BO61/Q61)))</f>
        <v>0.5</v>
      </c>
      <c r="BQ61" s="118">
        <v>1</v>
      </c>
      <c r="BR61" s="119">
        <f>IFERROR(BQ61/BO61,"-")</f>
        <v>0.33333333333333</v>
      </c>
      <c r="BS61" s="120">
        <v>35000</v>
      </c>
      <c r="BT61" s="121">
        <f>IFERROR(BS61/BO61,"-")</f>
        <v>11666.666666667</v>
      </c>
      <c r="BU61" s="122"/>
      <c r="BV61" s="122"/>
      <c r="BW61" s="122">
        <v>1</v>
      </c>
      <c r="BX61" s="123">
        <v>3</v>
      </c>
      <c r="BY61" s="124">
        <f>IF(Q61=0,"",IF(BX61=0,"",(BX61/Q61)))</f>
        <v>0.5</v>
      </c>
      <c r="BZ61" s="125">
        <v>3</v>
      </c>
      <c r="CA61" s="126">
        <f>IFERROR(BZ61/BX61,"-")</f>
        <v>1</v>
      </c>
      <c r="CB61" s="127">
        <v>62000</v>
      </c>
      <c r="CC61" s="128">
        <f>IFERROR(CB61/BX61,"-")</f>
        <v>20666.666666667</v>
      </c>
      <c r="CD61" s="129">
        <v>1</v>
      </c>
      <c r="CE61" s="129"/>
      <c r="CF61" s="129">
        <v>2</v>
      </c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4</v>
      </c>
      <c r="CQ61" s="138">
        <v>97000</v>
      </c>
      <c r="CR61" s="138">
        <v>35000</v>
      </c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0.1</v>
      </c>
      <c r="B62" s="184" t="s">
        <v>188</v>
      </c>
      <c r="C62" s="184" t="s">
        <v>58</v>
      </c>
      <c r="D62" s="184"/>
      <c r="E62" s="184" t="s">
        <v>79</v>
      </c>
      <c r="F62" s="184" t="s">
        <v>80</v>
      </c>
      <c r="G62" s="184" t="s">
        <v>61</v>
      </c>
      <c r="H62" s="87" t="s">
        <v>118</v>
      </c>
      <c r="I62" s="87" t="s">
        <v>189</v>
      </c>
      <c r="J62" s="186" t="s">
        <v>190</v>
      </c>
      <c r="K62" s="176">
        <v>50000</v>
      </c>
      <c r="L62" s="79">
        <v>5</v>
      </c>
      <c r="M62" s="79">
        <v>0</v>
      </c>
      <c r="N62" s="79">
        <v>38</v>
      </c>
      <c r="O62" s="88">
        <v>4</v>
      </c>
      <c r="P62" s="89">
        <v>0</v>
      </c>
      <c r="Q62" s="90">
        <f>O62+P62</f>
        <v>4</v>
      </c>
      <c r="R62" s="80">
        <f>IFERROR(Q62/N62,"-")</f>
        <v>0.10526315789474</v>
      </c>
      <c r="S62" s="79">
        <v>1</v>
      </c>
      <c r="T62" s="79">
        <v>1</v>
      </c>
      <c r="U62" s="80">
        <f>IFERROR(T62/(Q62),"-")</f>
        <v>0.25</v>
      </c>
      <c r="V62" s="81">
        <f>IFERROR(K62/SUM(Q62:Q63),"-")</f>
        <v>10000</v>
      </c>
      <c r="W62" s="82">
        <v>1</v>
      </c>
      <c r="X62" s="80">
        <f>IF(Q62=0,"-",W62/Q62)</f>
        <v>0.25</v>
      </c>
      <c r="Y62" s="181">
        <v>5000</v>
      </c>
      <c r="Z62" s="182">
        <f>IFERROR(Y62/Q62,"-")</f>
        <v>1250</v>
      </c>
      <c r="AA62" s="182">
        <f>IFERROR(Y62/W62,"-")</f>
        <v>5000</v>
      </c>
      <c r="AB62" s="176">
        <f>SUM(Y62:Y63)-SUM(K62:K63)</f>
        <v>-45000</v>
      </c>
      <c r="AC62" s="83">
        <f>SUM(Y62:Y63)/SUM(K62:K63)</f>
        <v>0.1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2</v>
      </c>
      <c r="BG62" s="110">
        <f>IF(Q62=0,"",IF(BF62=0,"",(BF62/Q62)))</f>
        <v>0.5</v>
      </c>
      <c r="BH62" s="109">
        <v>1</v>
      </c>
      <c r="BI62" s="111">
        <f>IFERROR(BH62/BF62,"-")</f>
        <v>0.5</v>
      </c>
      <c r="BJ62" s="112">
        <v>5000</v>
      </c>
      <c r="BK62" s="113">
        <f>IFERROR(BJ62/BF62,"-")</f>
        <v>2500</v>
      </c>
      <c r="BL62" s="114">
        <v>1</v>
      </c>
      <c r="BM62" s="114"/>
      <c r="BN62" s="114"/>
      <c r="BO62" s="116">
        <v>1</v>
      </c>
      <c r="BP62" s="117">
        <f>IF(Q62=0,"",IF(BO62=0,"",(BO62/Q62)))</f>
        <v>0.25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>
        <v>1</v>
      </c>
      <c r="BY62" s="124">
        <f>IF(Q62=0,"",IF(BX62=0,"",(BX62/Q62)))</f>
        <v>0.25</v>
      </c>
      <c r="BZ62" s="125"/>
      <c r="CA62" s="126">
        <f>IFERROR(BZ62/BX62,"-")</f>
        <v>0</v>
      </c>
      <c r="CB62" s="127"/>
      <c r="CC62" s="128">
        <f>IFERROR(CB62/BX62,"-")</f>
        <v>0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5000</v>
      </c>
      <c r="CR62" s="138">
        <v>5000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191</v>
      </c>
      <c r="C63" s="184" t="s">
        <v>58</v>
      </c>
      <c r="D63" s="184"/>
      <c r="E63" s="184" t="s">
        <v>79</v>
      </c>
      <c r="F63" s="184" t="s">
        <v>80</v>
      </c>
      <c r="G63" s="184" t="s">
        <v>76</v>
      </c>
      <c r="H63" s="87"/>
      <c r="I63" s="87"/>
      <c r="J63" s="87"/>
      <c r="K63" s="176"/>
      <c r="L63" s="79">
        <v>19</v>
      </c>
      <c r="M63" s="79">
        <v>17</v>
      </c>
      <c r="N63" s="79">
        <v>0</v>
      </c>
      <c r="O63" s="88">
        <v>1</v>
      </c>
      <c r="P63" s="89">
        <v>0</v>
      </c>
      <c r="Q63" s="90">
        <f>O63+P63</f>
        <v>1</v>
      </c>
      <c r="R63" s="80" t="str">
        <f>IFERROR(Q63/N63,"-")</f>
        <v>-</v>
      </c>
      <c r="S63" s="79">
        <v>0</v>
      </c>
      <c r="T63" s="79">
        <v>0</v>
      </c>
      <c r="U63" s="80">
        <f>IFERROR(T63/(Q63),"-")</f>
        <v>0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1</v>
      </c>
      <c r="BP63" s="117">
        <f>IF(Q63=0,"",IF(BO63=0,"",(BO63/Q63)))</f>
        <v>1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1.66</v>
      </c>
      <c r="B64" s="184" t="s">
        <v>192</v>
      </c>
      <c r="C64" s="184" t="s">
        <v>58</v>
      </c>
      <c r="D64" s="184"/>
      <c r="E64" s="184" t="s">
        <v>122</v>
      </c>
      <c r="F64" s="184" t="s">
        <v>123</v>
      </c>
      <c r="G64" s="184" t="s">
        <v>61</v>
      </c>
      <c r="H64" s="87" t="s">
        <v>118</v>
      </c>
      <c r="I64" s="87" t="s">
        <v>189</v>
      </c>
      <c r="J64" s="87" t="s">
        <v>193</v>
      </c>
      <c r="K64" s="176">
        <v>50000</v>
      </c>
      <c r="L64" s="79">
        <v>6</v>
      </c>
      <c r="M64" s="79">
        <v>0</v>
      </c>
      <c r="N64" s="79">
        <v>55</v>
      </c>
      <c r="O64" s="88">
        <v>2</v>
      </c>
      <c r="P64" s="89">
        <v>0</v>
      </c>
      <c r="Q64" s="90">
        <f>O64+P64</f>
        <v>2</v>
      </c>
      <c r="R64" s="80">
        <f>IFERROR(Q64/N64,"-")</f>
        <v>0.036363636363636</v>
      </c>
      <c r="S64" s="79">
        <v>0</v>
      </c>
      <c r="T64" s="79">
        <v>2</v>
      </c>
      <c r="U64" s="80">
        <f>IFERROR(T64/(Q64),"-")</f>
        <v>1</v>
      </c>
      <c r="V64" s="81">
        <f>IFERROR(K64/SUM(Q64:Q65),"-")</f>
        <v>8333.3333333333</v>
      </c>
      <c r="W64" s="82">
        <v>1</v>
      </c>
      <c r="X64" s="80">
        <f>IF(Q64=0,"-",W64/Q64)</f>
        <v>0.5</v>
      </c>
      <c r="Y64" s="181">
        <v>53000</v>
      </c>
      <c r="Z64" s="182">
        <f>IFERROR(Y64/Q64,"-")</f>
        <v>26500</v>
      </c>
      <c r="AA64" s="182">
        <f>IFERROR(Y64/W64,"-")</f>
        <v>53000</v>
      </c>
      <c r="AB64" s="176">
        <f>SUM(Y64:Y65)-SUM(K64:K65)</f>
        <v>33000</v>
      </c>
      <c r="AC64" s="83">
        <f>SUM(Y64:Y65)/SUM(K64:K65)</f>
        <v>1.66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>
        <v>1</v>
      </c>
      <c r="AO64" s="98">
        <f>IF(Q64=0,"",IF(AN64=0,"",(AN64/Q64)))</f>
        <v>0.5</v>
      </c>
      <c r="AP64" s="97">
        <v>1</v>
      </c>
      <c r="AQ64" s="99">
        <f>IFERROR(AP64/AN64,"-")</f>
        <v>1</v>
      </c>
      <c r="AR64" s="100">
        <v>53000</v>
      </c>
      <c r="AS64" s="101">
        <f>IFERROR(AR64/AN64,"-")</f>
        <v>53000</v>
      </c>
      <c r="AT64" s="102"/>
      <c r="AU64" s="102"/>
      <c r="AV64" s="102">
        <v>1</v>
      </c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0.5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1</v>
      </c>
      <c r="CQ64" s="138">
        <v>53000</v>
      </c>
      <c r="CR64" s="138">
        <v>53000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194</v>
      </c>
      <c r="C65" s="184" t="s">
        <v>58</v>
      </c>
      <c r="D65" s="184"/>
      <c r="E65" s="184" t="s">
        <v>122</v>
      </c>
      <c r="F65" s="184" t="s">
        <v>123</v>
      </c>
      <c r="G65" s="184" t="s">
        <v>76</v>
      </c>
      <c r="H65" s="87"/>
      <c r="I65" s="87"/>
      <c r="J65" s="87"/>
      <c r="K65" s="176"/>
      <c r="L65" s="79">
        <v>36</v>
      </c>
      <c r="M65" s="79">
        <v>19</v>
      </c>
      <c r="N65" s="79">
        <v>4</v>
      </c>
      <c r="O65" s="88">
        <v>4</v>
      </c>
      <c r="P65" s="89">
        <v>0</v>
      </c>
      <c r="Q65" s="90">
        <f>O65+P65</f>
        <v>4</v>
      </c>
      <c r="R65" s="80">
        <f>IFERROR(Q65/N65,"-")</f>
        <v>1</v>
      </c>
      <c r="S65" s="79">
        <v>1</v>
      </c>
      <c r="T65" s="79">
        <v>0</v>
      </c>
      <c r="U65" s="80">
        <f>IFERROR(T65/(Q65),"-")</f>
        <v>0</v>
      </c>
      <c r="V65" s="81"/>
      <c r="W65" s="82">
        <v>1</v>
      </c>
      <c r="X65" s="80">
        <f>IF(Q65=0,"-",W65/Q65)</f>
        <v>0.25</v>
      </c>
      <c r="Y65" s="181">
        <v>30000</v>
      </c>
      <c r="Z65" s="182">
        <f>IFERROR(Y65/Q65,"-")</f>
        <v>7500</v>
      </c>
      <c r="AA65" s="182">
        <f>IFERROR(Y65/W65,"-")</f>
        <v>30000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>
        <v>1</v>
      </c>
      <c r="AX65" s="104">
        <f>IF(Q65=0,"",IF(AW65=0,"",(AW65/Q65)))</f>
        <v>0.25</v>
      </c>
      <c r="AY65" s="103"/>
      <c r="AZ65" s="105">
        <f>IFERROR(AY65/AW65,"-")</f>
        <v>0</v>
      </c>
      <c r="BA65" s="106"/>
      <c r="BB65" s="107">
        <f>IFERROR(BA65/AW65,"-")</f>
        <v>0</v>
      </c>
      <c r="BC65" s="108"/>
      <c r="BD65" s="108"/>
      <c r="BE65" s="108"/>
      <c r="BF65" s="109">
        <v>1</v>
      </c>
      <c r="BG65" s="110">
        <f>IF(Q65=0,"",IF(BF65=0,"",(BF65/Q65)))</f>
        <v>0.25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2</v>
      </c>
      <c r="BP65" s="117">
        <f>IF(Q65=0,"",IF(BO65=0,"",(BO65/Q65)))</f>
        <v>0.5</v>
      </c>
      <c r="BQ65" s="118">
        <v>1</v>
      </c>
      <c r="BR65" s="119">
        <f>IFERROR(BQ65/BO65,"-")</f>
        <v>0.5</v>
      </c>
      <c r="BS65" s="120">
        <v>30000</v>
      </c>
      <c r="BT65" s="121">
        <f>IFERROR(BS65/BO65,"-")</f>
        <v>15000</v>
      </c>
      <c r="BU65" s="122"/>
      <c r="BV65" s="122"/>
      <c r="BW65" s="122">
        <v>1</v>
      </c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1</v>
      </c>
      <c r="CQ65" s="138">
        <v>30000</v>
      </c>
      <c r="CR65" s="138">
        <v>30000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0.336</v>
      </c>
      <c r="B66" s="184" t="s">
        <v>195</v>
      </c>
      <c r="C66" s="184" t="s">
        <v>58</v>
      </c>
      <c r="D66" s="184"/>
      <c r="E66" s="184" t="s">
        <v>196</v>
      </c>
      <c r="F66" s="184" t="s">
        <v>142</v>
      </c>
      <c r="G66" s="184" t="s">
        <v>61</v>
      </c>
      <c r="H66" s="87" t="s">
        <v>180</v>
      </c>
      <c r="I66" s="87" t="s">
        <v>197</v>
      </c>
      <c r="J66" s="185" t="s">
        <v>161</v>
      </c>
      <c r="K66" s="176">
        <v>125000</v>
      </c>
      <c r="L66" s="79">
        <v>4</v>
      </c>
      <c r="M66" s="79">
        <v>0</v>
      </c>
      <c r="N66" s="79">
        <v>24</v>
      </c>
      <c r="O66" s="88">
        <v>2</v>
      </c>
      <c r="P66" s="89">
        <v>0</v>
      </c>
      <c r="Q66" s="90">
        <f>O66+P66</f>
        <v>2</v>
      </c>
      <c r="R66" s="80">
        <f>IFERROR(Q66/N66,"-")</f>
        <v>0.083333333333333</v>
      </c>
      <c r="S66" s="79">
        <v>0</v>
      </c>
      <c r="T66" s="79">
        <v>1</v>
      </c>
      <c r="U66" s="80">
        <f>IFERROR(T66/(Q66),"-")</f>
        <v>0.5</v>
      </c>
      <c r="V66" s="81">
        <f>IFERROR(K66/SUM(Q66:Q71),"-")</f>
        <v>7352.9411764706</v>
      </c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>
        <f>SUM(Y66:Y71)-SUM(K66:K71)</f>
        <v>-83000</v>
      </c>
      <c r="AC66" s="83">
        <f>SUM(Y66:Y71)/SUM(K66:K71)</f>
        <v>0.336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>
        <v>1</v>
      </c>
      <c r="AX66" s="104">
        <f>IF(Q66=0,"",IF(AW66=0,"",(AW66/Q66)))</f>
        <v>0.5</v>
      </c>
      <c r="AY66" s="103"/>
      <c r="AZ66" s="105">
        <f>IFERROR(AY66/AW66,"-")</f>
        <v>0</v>
      </c>
      <c r="BA66" s="106"/>
      <c r="BB66" s="107">
        <f>IFERROR(BA66/AW66,"-")</f>
        <v>0</v>
      </c>
      <c r="BC66" s="108"/>
      <c r="BD66" s="108"/>
      <c r="BE66" s="108"/>
      <c r="BF66" s="109">
        <v>1</v>
      </c>
      <c r="BG66" s="110">
        <f>IF(Q66=0,"",IF(BF66=0,"",(BF66/Q66)))</f>
        <v>0.5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198</v>
      </c>
      <c r="C67" s="184" t="s">
        <v>58</v>
      </c>
      <c r="D67" s="184"/>
      <c r="E67" s="184" t="s">
        <v>199</v>
      </c>
      <c r="F67" s="184" t="s">
        <v>138</v>
      </c>
      <c r="G67" s="184" t="s">
        <v>61</v>
      </c>
      <c r="H67" s="87" t="s">
        <v>180</v>
      </c>
      <c r="I67" s="87" t="s">
        <v>197</v>
      </c>
      <c r="J67" s="186" t="s">
        <v>200</v>
      </c>
      <c r="K67" s="176"/>
      <c r="L67" s="79">
        <v>7</v>
      </c>
      <c r="M67" s="79">
        <v>0</v>
      </c>
      <c r="N67" s="79">
        <v>59</v>
      </c>
      <c r="O67" s="88">
        <v>4</v>
      </c>
      <c r="P67" s="89">
        <v>0</v>
      </c>
      <c r="Q67" s="90">
        <f>O67+P67</f>
        <v>4</v>
      </c>
      <c r="R67" s="80">
        <f>IFERROR(Q67/N67,"-")</f>
        <v>0.067796610169492</v>
      </c>
      <c r="S67" s="79">
        <v>2</v>
      </c>
      <c r="T67" s="79">
        <v>2</v>
      </c>
      <c r="U67" s="80">
        <f>IFERROR(T67/(Q67),"-")</f>
        <v>0.5</v>
      </c>
      <c r="V67" s="81"/>
      <c r="W67" s="82">
        <v>1</v>
      </c>
      <c r="X67" s="80">
        <f>IF(Q67=0,"-",W67/Q67)</f>
        <v>0.25</v>
      </c>
      <c r="Y67" s="181">
        <v>11000</v>
      </c>
      <c r="Z67" s="182">
        <f>IFERROR(Y67/Q67,"-")</f>
        <v>2750</v>
      </c>
      <c r="AA67" s="182">
        <f>IFERROR(Y67/W67,"-")</f>
        <v>11000</v>
      </c>
      <c r="AB67" s="176"/>
      <c r="AC67" s="83"/>
      <c r="AD67" s="77"/>
      <c r="AE67" s="91">
        <v>1</v>
      </c>
      <c r="AF67" s="92">
        <f>IF(Q67=0,"",IF(AE67=0,"",(AE67/Q67)))</f>
        <v>0.25</v>
      </c>
      <c r="AG67" s="91"/>
      <c r="AH67" s="93">
        <f>IFERROR(AG67/AE67,"-")</f>
        <v>0</v>
      </c>
      <c r="AI67" s="94"/>
      <c r="AJ67" s="95">
        <f>IFERROR(AI67/AE67,"-")</f>
        <v>0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1</v>
      </c>
      <c r="BG67" s="110">
        <f>IF(Q67=0,"",IF(BF67=0,"",(BF67/Q67)))</f>
        <v>0.25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/>
      <c r="BP67" s="117">
        <f>IF(Q67=0,"",IF(BO67=0,"",(BO67/Q67)))</f>
        <v>0</v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>
        <v>1</v>
      </c>
      <c r="BY67" s="124">
        <f>IF(Q67=0,"",IF(BX67=0,"",(BX67/Q67)))</f>
        <v>0.25</v>
      </c>
      <c r="BZ67" s="125">
        <v>1</v>
      </c>
      <c r="CA67" s="126">
        <f>IFERROR(BZ67/BX67,"-")</f>
        <v>1</v>
      </c>
      <c r="CB67" s="127">
        <v>11000</v>
      </c>
      <c r="CC67" s="128">
        <f>IFERROR(CB67/BX67,"-")</f>
        <v>11000</v>
      </c>
      <c r="CD67" s="129"/>
      <c r="CE67" s="129"/>
      <c r="CF67" s="129">
        <v>1</v>
      </c>
      <c r="CG67" s="130">
        <v>1</v>
      </c>
      <c r="CH67" s="131">
        <f>IF(Q67=0,"",IF(CG67=0,"",(CG67/Q67)))</f>
        <v>0.25</v>
      </c>
      <c r="CI67" s="132"/>
      <c r="CJ67" s="133">
        <f>IFERROR(CI67/CG67,"-")</f>
        <v>0</v>
      </c>
      <c r="CK67" s="134"/>
      <c r="CL67" s="135">
        <f>IFERROR(CK67/CG67,"-")</f>
        <v>0</v>
      </c>
      <c r="CM67" s="136"/>
      <c r="CN67" s="136"/>
      <c r="CO67" s="136"/>
      <c r="CP67" s="137">
        <v>1</v>
      </c>
      <c r="CQ67" s="138">
        <v>11000</v>
      </c>
      <c r="CR67" s="138">
        <v>11000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201</v>
      </c>
      <c r="C68" s="184" t="s">
        <v>58</v>
      </c>
      <c r="D68" s="184"/>
      <c r="E68" s="184" t="s">
        <v>202</v>
      </c>
      <c r="F68" s="184" t="s">
        <v>203</v>
      </c>
      <c r="G68" s="184" t="s">
        <v>61</v>
      </c>
      <c r="H68" s="87" t="s">
        <v>180</v>
      </c>
      <c r="I68" s="87" t="s">
        <v>197</v>
      </c>
      <c r="J68" s="185" t="s">
        <v>174</v>
      </c>
      <c r="K68" s="176"/>
      <c r="L68" s="79">
        <v>4</v>
      </c>
      <c r="M68" s="79">
        <v>0</v>
      </c>
      <c r="N68" s="79">
        <v>27</v>
      </c>
      <c r="O68" s="88">
        <v>2</v>
      </c>
      <c r="P68" s="89">
        <v>0</v>
      </c>
      <c r="Q68" s="90">
        <f>O68+P68</f>
        <v>2</v>
      </c>
      <c r="R68" s="80">
        <f>IFERROR(Q68/N68,"-")</f>
        <v>0.074074074074074</v>
      </c>
      <c r="S68" s="79">
        <v>0</v>
      </c>
      <c r="T68" s="79">
        <v>2</v>
      </c>
      <c r="U68" s="80">
        <f>IFERROR(T68/(Q68),"-")</f>
        <v>1</v>
      </c>
      <c r="V68" s="81"/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1</v>
      </c>
      <c r="BP68" s="117">
        <f>IF(Q68=0,"",IF(BO68=0,"",(BO68/Q68)))</f>
        <v>0.5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>
        <v>1</v>
      </c>
      <c r="BY68" s="124">
        <f>IF(Q68=0,"",IF(BX68=0,"",(BX68/Q68)))</f>
        <v>0.5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204</v>
      </c>
      <c r="C69" s="184" t="s">
        <v>58</v>
      </c>
      <c r="D69" s="184"/>
      <c r="E69" s="184" t="s">
        <v>205</v>
      </c>
      <c r="F69" s="184" t="s">
        <v>133</v>
      </c>
      <c r="G69" s="184" t="s">
        <v>61</v>
      </c>
      <c r="H69" s="87" t="s">
        <v>180</v>
      </c>
      <c r="I69" s="87" t="s">
        <v>197</v>
      </c>
      <c r="J69" s="186" t="s">
        <v>177</v>
      </c>
      <c r="K69" s="176"/>
      <c r="L69" s="79">
        <v>1</v>
      </c>
      <c r="M69" s="79">
        <v>0</v>
      </c>
      <c r="N69" s="79">
        <v>14</v>
      </c>
      <c r="O69" s="88">
        <v>0</v>
      </c>
      <c r="P69" s="89">
        <v>0</v>
      </c>
      <c r="Q69" s="90">
        <f>O69+P69</f>
        <v>0</v>
      </c>
      <c r="R69" s="80">
        <f>IFERROR(Q69/N69,"-")</f>
        <v>0</v>
      </c>
      <c r="S69" s="79">
        <v>0</v>
      </c>
      <c r="T69" s="79">
        <v>0</v>
      </c>
      <c r="U69" s="80" t="str">
        <f>IFERROR(T69/(Q69),"-")</f>
        <v>-</v>
      </c>
      <c r="V69" s="81"/>
      <c r="W69" s="82">
        <v>0</v>
      </c>
      <c r="X69" s="80" t="str">
        <f>IF(Q69=0,"-",W69/Q69)</f>
        <v>-</v>
      </c>
      <c r="Y69" s="181">
        <v>0</v>
      </c>
      <c r="Z69" s="182" t="str">
        <f>IFERROR(Y69/Q69,"-")</f>
        <v>-</v>
      </c>
      <c r="AA69" s="182" t="str">
        <f>IFERROR(Y69/W69,"-")</f>
        <v>-</v>
      </c>
      <c r="AB69" s="176"/>
      <c r="AC69" s="83"/>
      <c r="AD69" s="77"/>
      <c r="AE69" s="91"/>
      <c r="AF69" s="92" t="str">
        <f>IF(Q69=0,"",IF(AE69=0,"",(AE69/Q69)))</f>
        <v/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 t="str">
        <f>IF(Q69=0,"",IF(AN69=0,"",(AN69/Q69)))</f>
        <v/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 t="str">
        <f>IF(Q69=0,"",IF(AW69=0,"",(AW69/Q69)))</f>
        <v/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 t="str">
        <f>IF(Q69=0,"",IF(BF69=0,"",(BF69/Q69)))</f>
        <v/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/>
      <c r="BP69" s="117" t="str">
        <f>IF(Q69=0,"",IF(BO69=0,"",(BO69/Q69)))</f>
        <v/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/>
      <c r="BY69" s="124" t="str">
        <f>IF(Q69=0,"",IF(BX69=0,"",(BX69/Q69)))</f>
        <v/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 t="str">
        <f>IF(Q69=0,"",IF(CG69=0,"",(CG69/Q69)))</f>
        <v/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206</v>
      </c>
      <c r="C70" s="184" t="s">
        <v>58</v>
      </c>
      <c r="D70" s="184"/>
      <c r="E70" s="184" t="s">
        <v>207</v>
      </c>
      <c r="F70" s="184" t="s">
        <v>208</v>
      </c>
      <c r="G70" s="184" t="s">
        <v>61</v>
      </c>
      <c r="H70" s="87" t="s">
        <v>180</v>
      </c>
      <c r="I70" s="87" t="s">
        <v>197</v>
      </c>
      <c r="J70" s="185" t="s">
        <v>93</v>
      </c>
      <c r="K70" s="176"/>
      <c r="L70" s="79">
        <v>9</v>
      </c>
      <c r="M70" s="79">
        <v>0</v>
      </c>
      <c r="N70" s="79">
        <v>25</v>
      </c>
      <c r="O70" s="88">
        <v>1</v>
      </c>
      <c r="P70" s="89">
        <v>0</v>
      </c>
      <c r="Q70" s="90">
        <f>O70+P70</f>
        <v>1</v>
      </c>
      <c r="R70" s="80">
        <f>IFERROR(Q70/N70,"-")</f>
        <v>0.04</v>
      </c>
      <c r="S70" s="79">
        <v>0</v>
      </c>
      <c r="T70" s="79">
        <v>0</v>
      </c>
      <c r="U70" s="80">
        <f>IFERROR(T70/(Q70),"-")</f>
        <v>0</v>
      </c>
      <c r="V70" s="81"/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>
        <v>1</v>
      </c>
      <c r="BP70" s="117">
        <f>IF(Q70=0,"",IF(BO70=0,"",(BO70/Q70)))</f>
        <v>1</v>
      </c>
      <c r="BQ70" s="118"/>
      <c r="BR70" s="119">
        <f>IFERROR(BQ70/BO70,"-")</f>
        <v>0</v>
      </c>
      <c r="BS70" s="120"/>
      <c r="BT70" s="121">
        <f>IFERROR(BS70/BO70,"-")</f>
        <v>0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209</v>
      </c>
      <c r="C71" s="184" t="s">
        <v>58</v>
      </c>
      <c r="D71" s="184"/>
      <c r="E71" s="184" t="s">
        <v>145</v>
      </c>
      <c r="F71" s="184" t="s">
        <v>145</v>
      </c>
      <c r="G71" s="184" t="s">
        <v>76</v>
      </c>
      <c r="H71" s="87" t="s">
        <v>210</v>
      </c>
      <c r="I71" s="87"/>
      <c r="J71" s="87"/>
      <c r="K71" s="176"/>
      <c r="L71" s="79">
        <v>53</v>
      </c>
      <c r="M71" s="79">
        <v>41</v>
      </c>
      <c r="N71" s="79">
        <v>2</v>
      </c>
      <c r="O71" s="88">
        <v>8</v>
      </c>
      <c r="P71" s="89">
        <v>0</v>
      </c>
      <c r="Q71" s="90">
        <f>O71+P71</f>
        <v>8</v>
      </c>
      <c r="R71" s="80">
        <f>IFERROR(Q71/N71,"-")</f>
        <v>4</v>
      </c>
      <c r="S71" s="79">
        <v>2</v>
      </c>
      <c r="T71" s="79">
        <v>1</v>
      </c>
      <c r="U71" s="80">
        <f>IFERROR(T71/(Q71),"-")</f>
        <v>0.125</v>
      </c>
      <c r="V71" s="81"/>
      <c r="W71" s="82">
        <v>3</v>
      </c>
      <c r="X71" s="80">
        <f>IF(Q71=0,"-",W71/Q71)</f>
        <v>0.375</v>
      </c>
      <c r="Y71" s="181">
        <v>31000</v>
      </c>
      <c r="Z71" s="182">
        <f>IFERROR(Y71/Q71,"-")</f>
        <v>3875</v>
      </c>
      <c r="AA71" s="182">
        <f>IFERROR(Y71/W71,"-")</f>
        <v>10333.333333333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>
        <v>1</v>
      </c>
      <c r="AX71" s="104">
        <f>IF(Q71=0,"",IF(AW71=0,"",(AW71/Q71)))</f>
        <v>0.125</v>
      </c>
      <c r="AY71" s="103"/>
      <c r="AZ71" s="105">
        <f>IFERROR(AY71/AW71,"-")</f>
        <v>0</v>
      </c>
      <c r="BA71" s="106"/>
      <c r="BB71" s="107">
        <f>IFERROR(BA71/AW71,"-")</f>
        <v>0</v>
      </c>
      <c r="BC71" s="108"/>
      <c r="BD71" s="108"/>
      <c r="BE71" s="108"/>
      <c r="BF71" s="109">
        <v>3</v>
      </c>
      <c r="BG71" s="110">
        <f>IF(Q71=0,"",IF(BF71=0,"",(BF71/Q71)))</f>
        <v>0.375</v>
      </c>
      <c r="BH71" s="109">
        <v>2</v>
      </c>
      <c r="BI71" s="111">
        <f>IFERROR(BH71/BF71,"-")</f>
        <v>0.66666666666667</v>
      </c>
      <c r="BJ71" s="112">
        <v>9000</v>
      </c>
      <c r="BK71" s="113">
        <f>IFERROR(BJ71/BF71,"-")</f>
        <v>3000</v>
      </c>
      <c r="BL71" s="114">
        <v>1</v>
      </c>
      <c r="BM71" s="114">
        <v>1</v>
      </c>
      <c r="BN71" s="114"/>
      <c r="BO71" s="116">
        <v>3</v>
      </c>
      <c r="BP71" s="117">
        <f>IF(Q71=0,"",IF(BO71=0,"",(BO71/Q71)))</f>
        <v>0.375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>
        <v>1</v>
      </c>
      <c r="BY71" s="124">
        <f>IF(Q71=0,"",IF(BX71=0,"",(BX71/Q71)))</f>
        <v>0.125</v>
      </c>
      <c r="BZ71" s="125">
        <v>1</v>
      </c>
      <c r="CA71" s="126">
        <f>IFERROR(BZ71/BX71,"-")</f>
        <v>1</v>
      </c>
      <c r="CB71" s="127">
        <v>28000</v>
      </c>
      <c r="CC71" s="128">
        <f>IFERROR(CB71/BX71,"-")</f>
        <v>28000</v>
      </c>
      <c r="CD71" s="129"/>
      <c r="CE71" s="129"/>
      <c r="CF71" s="129">
        <v>1</v>
      </c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3</v>
      </c>
      <c r="CQ71" s="138">
        <v>31000</v>
      </c>
      <c r="CR71" s="138">
        <v>28000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2.3259259259259</v>
      </c>
      <c r="B72" s="184" t="s">
        <v>211</v>
      </c>
      <c r="C72" s="184" t="s">
        <v>58</v>
      </c>
      <c r="D72" s="184"/>
      <c r="E72" s="184" t="s">
        <v>212</v>
      </c>
      <c r="F72" s="184" t="s">
        <v>80</v>
      </c>
      <c r="G72" s="184" t="s">
        <v>61</v>
      </c>
      <c r="H72" s="87" t="s">
        <v>213</v>
      </c>
      <c r="I72" s="87" t="s">
        <v>214</v>
      </c>
      <c r="J72" s="87" t="s">
        <v>215</v>
      </c>
      <c r="K72" s="176">
        <v>270000</v>
      </c>
      <c r="L72" s="79">
        <v>44</v>
      </c>
      <c r="M72" s="79">
        <v>0</v>
      </c>
      <c r="N72" s="79">
        <v>201</v>
      </c>
      <c r="O72" s="88">
        <v>21</v>
      </c>
      <c r="P72" s="89">
        <v>0</v>
      </c>
      <c r="Q72" s="90">
        <f>O72+P72</f>
        <v>21</v>
      </c>
      <c r="R72" s="80">
        <f>IFERROR(Q72/N72,"-")</f>
        <v>0.1044776119403</v>
      </c>
      <c r="S72" s="79">
        <v>2</v>
      </c>
      <c r="T72" s="79">
        <v>9</v>
      </c>
      <c r="U72" s="80">
        <f>IFERROR(T72/(Q72),"-")</f>
        <v>0.42857142857143</v>
      </c>
      <c r="V72" s="81">
        <f>IFERROR(K72/SUM(Q72:Q75),"-")</f>
        <v>5294.1176470588</v>
      </c>
      <c r="W72" s="82">
        <v>5</v>
      </c>
      <c r="X72" s="80">
        <f>IF(Q72=0,"-",W72/Q72)</f>
        <v>0.23809523809524</v>
      </c>
      <c r="Y72" s="181">
        <v>73000</v>
      </c>
      <c r="Z72" s="182">
        <f>IFERROR(Y72/Q72,"-")</f>
        <v>3476.1904761905</v>
      </c>
      <c r="AA72" s="182">
        <f>IFERROR(Y72/W72,"-")</f>
        <v>14600</v>
      </c>
      <c r="AB72" s="176">
        <f>SUM(Y72:Y75)-SUM(K72:K75)</f>
        <v>358000</v>
      </c>
      <c r="AC72" s="83">
        <f>SUM(Y72:Y75)/SUM(K72:K75)</f>
        <v>2.3259259259259</v>
      </c>
      <c r="AD72" s="77"/>
      <c r="AE72" s="91">
        <v>2</v>
      </c>
      <c r="AF72" s="92">
        <f>IF(Q72=0,"",IF(AE72=0,"",(AE72/Q72)))</f>
        <v>0.095238095238095</v>
      </c>
      <c r="AG72" s="91"/>
      <c r="AH72" s="93">
        <f>IFERROR(AG72/AE72,"-")</f>
        <v>0</v>
      </c>
      <c r="AI72" s="94"/>
      <c r="AJ72" s="95">
        <f>IFERROR(AI72/AE72,"-")</f>
        <v>0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>
        <v>3</v>
      </c>
      <c r="AX72" s="104">
        <f>IF(Q72=0,"",IF(AW72=0,"",(AW72/Q72)))</f>
        <v>0.14285714285714</v>
      </c>
      <c r="AY72" s="103">
        <v>2</v>
      </c>
      <c r="AZ72" s="105">
        <f>IFERROR(AY72/AW72,"-")</f>
        <v>0.66666666666667</v>
      </c>
      <c r="BA72" s="106">
        <v>9000</v>
      </c>
      <c r="BB72" s="107">
        <f>IFERROR(BA72/AW72,"-")</f>
        <v>3000</v>
      </c>
      <c r="BC72" s="108">
        <v>1</v>
      </c>
      <c r="BD72" s="108">
        <v>1</v>
      </c>
      <c r="BE72" s="108"/>
      <c r="BF72" s="109">
        <v>8</v>
      </c>
      <c r="BG72" s="110">
        <f>IF(Q72=0,"",IF(BF72=0,"",(BF72/Q72)))</f>
        <v>0.38095238095238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7</v>
      </c>
      <c r="BP72" s="117">
        <f>IF(Q72=0,"",IF(BO72=0,"",(BO72/Q72)))</f>
        <v>0.33333333333333</v>
      </c>
      <c r="BQ72" s="118">
        <v>2</v>
      </c>
      <c r="BR72" s="119">
        <f>IFERROR(BQ72/BO72,"-")</f>
        <v>0.28571428571429</v>
      </c>
      <c r="BS72" s="120">
        <v>61000</v>
      </c>
      <c r="BT72" s="121">
        <f>IFERROR(BS72/BO72,"-")</f>
        <v>8714.2857142857</v>
      </c>
      <c r="BU72" s="122"/>
      <c r="BV72" s="122">
        <v>1</v>
      </c>
      <c r="BW72" s="122">
        <v>1</v>
      </c>
      <c r="BX72" s="123">
        <v>1</v>
      </c>
      <c r="BY72" s="124">
        <f>IF(Q72=0,"",IF(BX72=0,"",(BX72/Q72)))</f>
        <v>0.047619047619048</v>
      </c>
      <c r="BZ72" s="125">
        <v>1</v>
      </c>
      <c r="CA72" s="126">
        <f>IFERROR(BZ72/BX72,"-")</f>
        <v>1</v>
      </c>
      <c r="CB72" s="127">
        <v>3000</v>
      </c>
      <c r="CC72" s="128">
        <f>IFERROR(CB72/BX72,"-")</f>
        <v>3000</v>
      </c>
      <c r="CD72" s="129">
        <v>1</v>
      </c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5</v>
      </c>
      <c r="CQ72" s="138">
        <v>73000</v>
      </c>
      <c r="CR72" s="138">
        <v>46000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216</v>
      </c>
      <c r="C73" s="184" t="s">
        <v>58</v>
      </c>
      <c r="D73" s="184"/>
      <c r="E73" s="184" t="s">
        <v>217</v>
      </c>
      <c r="F73" s="184" t="s">
        <v>218</v>
      </c>
      <c r="G73" s="184" t="s">
        <v>61</v>
      </c>
      <c r="H73" s="87"/>
      <c r="I73" s="87" t="s">
        <v>214</v>
      </c>
      <c r="J73" s="87"/>
      <c r="K73" s="176"/>
      <c r="L73" s="79">
        <v>3</v>
      </c>
      <c r="M73" s="79">
        <v>0</v>
      </c>
      <c r="N73" s="79">
        <v>18</v>
      </c>
      <c r="O73" s="88">
        <v>2</v>
      </c>
      <c r="P73" s="89">
        <v>0</v>
      </c>
      <c r="Q73" s="90">
        <f>O73+P73</f>
        <v>2</v>
      </c>
      <c r="R73" s="80">
        <f>IFERROR(Q73/N73,"-")</f>
        <v>0.11111111111111</v>
      </c>
      <c r="S73" s="79">
        <v>0</v>
      </c>
      <c r="T73" s="79">
        <v>1</v>
      </c>
      <c r="U73" s="80">
        <f>IFERROR(T73/(Q73),"-")</f>
        <v>0.5</v>
      </c>
      <c r="V73" s="81"/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>
        <v>1</v>
      </c>
      <c r="BP73" s="117">
        <f>IF(Q73=0,"",IF(BO73=0,"",(BO73/Q73)))</f>
        <v>0.5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>
        <v>1</v>
      </c>
      <c r="BY73" s="124">
        <f>IF(Q73=0,"",IF(BX73=0,"",(BX73/Q73)))</f>
        <v>0.5</v>
      </c>
      <c r="BZ73" s="125"/>
      <c r="CA73" s="126">
        <f>IFERROR(BZ73/BX73,"-")</f>
        <v>0</v>
      </c>
      <c r="CB73" s="127"/>
      <c r="CC73" s="128">
        <f>IFERROR(CB73/BX73,"-")</f>
        <v>0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219</v>
      </c>
      <c r="C74" s="184" t="s">
        <v>58</v>
      </c>
      <c r="D74" s="184"/>
      <c r="E74" s="184" t="s">
        <v>220</v>
      </c>
      <c r="F74" s="184" t="s">
        <v>221</v>
      </c>
      <c r="G74" s="184" t="s">
        <v>61</v>
      </c>
      <c r="H74" s="87"/>
      <c r="I74" s="87" t="s">
        <v>214</v>
      </c>
      <c r="J74" s="87"/>
      <c r="K74" s="176"/>
      <c r="L74" s="79">
        <v>15</v>
      </c>
      <c r="M74" s="79">
        <v>0</v>
      </c>
      <c r="N74" s="79">
        <v>88</v>
      </c>
      <c r="O74" s="88">
        <v>6</v>
      </c>
      <c r="P74" s="89">
        <v>0</v>
      </c>
      <c r="Q74" s="90">
        <f>O74+P74</f>
        <v>6</v>
      </c>
      <c r="R74" s="80">
        <f>IFERROR(Q74/N74,"-")</f>
        <v>0.068181818181818</v>
      </c>
      <c r="S74" s="79">
        <v>1</v>
      </c>
      <c r="T74" s="79">
        <v>2</v>
      </c>
      <c r="U74" s="80">
        <f>IFERROR(T74/(Q74),"-")</f>
        <v>0.33333333333333</v>
      </c>
      <c r="V74" s="81"/>
      <c r="W74" s="82">
        <v>1</v>
      </c>
      <c r="X74" s="80">
        <f>IF(Q74=0,"-",W74/Q74)</f>
        <v>0.16666666666667</v>
      </c>
      <c r="Y74" s="181">
        <v>88000</v>
      </c>
      <c r="Z74" s="182">
        <f>IFERROR(Y74/Q74,"-")</f>
        <v>14666.666666667</v>
      </c>
      <c r="AA74" s="182">
        <f>IFERROR(Y74/W74,"-")</f>
        <v>88000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>
        <v>1</v>
      </c>
      <c r="AX74" s="104">
        <f>IF(Q74=0,"",IF(AW74=0,"",(AW74/Q74)))</f>
        <v>0.16666666666667</v>
      </c>
      <c r="AY74" s="103"/>
      <c r="AZ74" s="105">
        <f>IFERROR(AY74/AW74,"-")</f>
        <v>0</v>
      </c>
      <c r="BA74" s="106"/>
      <c r="BB74" s="107">
        <f>IFERROR(BA74/AW74,"-")</f>
        <v>0</v>
      </c>
      <c r="BC74" s="108"/>
      <c r="BD74" s="108"/>
      <c r="BE74" s="108"/>
      <c r="BF74" s="109">
        <v>2</v>
      </c>
      <c r="BG74" s="110">
        <f>IF(Q74=0,"",IF(BF74=0,"",(BF74/Q74)))</f>
        <v>0.33333333333333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2</v>
      </c>
      <c r="BP74" s="117">
        <f>IF(Q74=0,"",IF(BO74=0,"",(BO74/Q74)))</f>
        <v>0.33333333333333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>
        <v>1</v>
      </c>
      <c r="BY74" s="124">
        <f>IF(Q74=0,"",IF(BX74=0,"",(BX74/Q74)))</f>
        <v>0.16666666666667</v>
      </c>
      <c r="BZ74" s="125">
        <v>1</v>
      </c>
      <c r="CA74" s="126">
        <f>IFERROR(BZ74/BX74,"-")</f>
        <v>1</v>
      </c>
      <c r="CB74" s="127">
        <v>88000</v>
      </c>
      <c r="CC74" s="128">
        <f>IFERROR(CB74/BX74,"-")</f>
        <v>88000</v>
      </c>
      <c r="CD74" s="129"/>
      <c r="CE74" s="129"/>
      <c r="CF74" s="129">
        <v>1</v>
      </c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88000</v>
      </c>
      <c r="CR74" s="138">
        <v>88000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222</v>
      </c>
      <c r="C75" s="184" t="s">
        <v>58</v>
      </c>
      <c r="D75" s="184"/>
      <c r="E75" s="184" t="s">
        <v>145</v>
      </c>
      <c r="F75" s="184" t="s">
        <v>145</v>
      </c>
      <c r="G75" s="184" t="s">
        <v>76</v>
      </c>
      <c r="H75" s="87"/>
      <c r="I75" s="87"/>
      <c r="J75" s="87"/>
      <c r="K75" s="176"/>
      <c r="L75" s="79">
        <v>90</v>
      </c>
      <c r="M75" s="79">
        <v>67</v>
      </c>
      <c r="N75" s="79">
        <v>27</v>
      </c>
      <c r="O75" s="88">
        <v>22</v>
      </c>
      <c r="P75" s="89">
        <v>0</v>
      </c>
      <c r="Q75" s="90">
        <f>O75+P75</f>
        <v>22</v>
      </c>
      <c r="R75" s="80">
        <f>IFERROR(Q75/N75,"-")</f>
        <v>0.81481481481481</v>
      </c>
      <c r="S75" s="79">
        <v>2</v>
      </c>
      <c r="T75" s="79">
        <v>4</v>
      </c>
      <c r="U75" s="80">
        <f>IFERROR(T75/(Q75),"-")</f>
        <v>0.18181818181818</v>
      </c>
      <c r="V75" s="81"/>
      <c r="W75" s="82">
        <v>5</v>
      </c>
      <c r="X75" s="80">
        <f>IF(Q75=0,"-",W75/Q75)</f>
        <v>0.22727272727273</v>
      </c>
      <c r="Y75" s="181">
        <v>467000</v>
      </c>
      <c r="Z75" s="182">
        <f>IFERROR(Y75/Q75,"-")</f>
        <v>21227.272727273</v>
      </c>
      <c r="AA75" s="182">
        <f>IFERROR(Y75/W75,"-")</f>
        <v>93400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>
        <v>2</v>
      </c>
      <c r="AX75" s="104">
        <f>IF(Q75=0,"",IF(AW75=0,"",(AW75/Q75)))</f>
        <v>0.090909090909091</v>
      </c>
      <c r="AY75" s="103"/>
      <c r="AZ75" s="105">
        <f>IFERROR(AY75/AW75,"-")</f>
        <v>0</v>
      </c>
      <c r="BA75" s="106"/>
      <c r="BB75" s="107">
        <f>IFERROR(BA75/AW75,"-")</f>
        <v>0</v>
      </c>
      <c r="BC75" s="108"/>
      <c r="BD75" s="108"/>
      <c r="BE75" s="108"/>
      <c r="BF75" s="109">
        <v>7</v>
      </c>
      <c r="BG75" s="110">
        <f>IF(Q75=0,"",IF(BF75=0,"",(BF75/Q75)))</f>
        <v>0.31818181818182</v>
      </c>
      <c r="BH75" s="109">
        <v>2</v>
      </c>
      <c r="BI75" s="111">
        <f>IFERROR(BH75/BF75,"-")</f>
        <v>0.28571428571429</v>
      </c>
      <c r="BJ75" s="112">
        <v>148000</v>
      </c>
      <c r="BK75" s="113">
        <f>IFERROR(BJ75/BF75,"-")</f>
        <v>21142.857142857</v>
      </c>
      <c r="BL75" s="114"/>
      <c r="BM75" s="114">
        <v>1</v>
      </c>
      <c r="BN75" s="114">
        <v>1</v>
      </c>
      <c r="BO75" s="116">
        <v>9</v>
      </c>
      <c r="BP75" s="117">
        <f>IF(Q75=0,"",IF(BO75=0,"",(BO75/Q75)))</f>
        <v>0.40909090909091</v>
      </c>
      <c r="BQ75" s="118">
        <v>2</v>
      </c>
      <c r="BR75" s="119">
        <f>IFERROR(BQ75/BO75,"-")</f>
        <v>0.22222222222222</v>
      </c>
      <c r="BS75" s="120">
        <v>16000</v>
      </c>
      <c r="BT75" s="121">
        <f>IFERROR(BS75/BO75,"-")</f>
        <v>1777.7777777778</v>
      </c>
      <c r="BU75" s="122">
        <v>1</v>
      </c>
      <c r="BV75" s="122">
        <v>1</v>
      </c>
      <c r="BW75" s="122"/>
      <c r="BX75" s="123">
        <v>3</v>
      </c>
      <c r="BY75" s="124">
        <f>IF(Q75=0,"",IF(BX75=0,"",(BX75/Q75)))</f>
        <v>0.13636363636364</v>
      </c>
      <c r="BZ75" s="125"/>
      <c r="CA75" s="126">
        <f>IFERROR(BZ75/BX75,"-")</f>
        <v>0</v>
      </c>
      <c r="CB75" s="127"/>
      <c r="CC75" s="128">
        <f>IFERROR(CB75/BX75,"-")</f>
        <v>0</v>
      </c>
      <c r="CD75" s="129"/>
      <c r="CE75" s="129"/>
      <c r="CF75" s="129"/>
      <c r="CG75" s="130">
        <v>1</v>
      </c>
      <c r="CH75" s="131">
        <f>IF(Q75=0,"",IF(CG75=0,"",(CG75/Q75)))</f>
        <v>0.045454545454545</v>
      </c>
      <c r="CI75" s="132">
        <v>1</v>
      </c>
      <c r="CJ75" s="133">
        <f>IFERROR(CI75/CG75,"-")</f>
        <v>1</v>
      </c>
      <c r="CK75" s="134">
        <v>303000</v>
      </c>
      <c r="CL75" s="135">
        <f>IFERROR(CK75/CG75,"-")</f>
        <v>303000</v>
      </c>
      <c r="CM75" s="136"/>
      <c r="CN75" s="136"/>
      <c r="CO75" s="136">
        <v>1</v>
      </c>
      <c r="CP75" s="137">
        <v>5</v>
      </c>
      <c r="CQ75" s="138">
        <v>467000</v>
      </c>
      <c r="CR75" s="138">
        <v>303000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30"/>
      <c r="B76" s="84"/>
      <c r="C76" s="84"/>
      <c r="D76" s="85"/>
      <c r="E76" s="85"/>
      <c r="F76" s="85"/>
      <c r="G76" s="86"/>
      <c r="H76" s="87"/>
      <c r="I76" s="87"/>
      <c r="J76" s="87"/>
      <c r="K76" s="177"/>
      <c r="L76" s="34"/>
      <c r="M76" s="34"/>
      <c r="N76" s="31"/>
      <c r="O76" s="23"/>
      <c r="P76" s="23"/>
      <c r="Q76" s="23"/>
      <c r="R76" s="32"/>
      <c r="S76" s="32"/>
      <c r="T76" s="23"/>
      <c r="U76" s="32"/>
      <c r="V76" s="25"/>
      <c r="W76" s="25"/>
      <c r="X76" s="25"/>
      <c r="Y76" s="183"/>
      <c r="Z76" s="183"/>
      <c r="AA76" s="183"/>
      <c r="AB76" s="183"/>
      <c r="AC76" s="33"/>
      <c r="AD76" s="57"/>
      <c r="AE76" s="61"/>
      <c r="AF76" s="62"/>
      <c r="AG76" s="61"/>
      <c r="AH76" s="65"/>
      <c r="AI76" s="66"/>
      <c r="AJ76" s="67"/>
      <c r="AK76" s="68"/>
      <c r="AL76" s="68"/>
      <c r="AM76" s="68"/>
      <c r="AN76" s="61"/>
      <c r="AO76" s="62"/>
      <c r="AP76" s="61"/>
      <c r="AQ76" s="65"/>
      <c r="AR76" s="66"/>
      <c r="AS76" s="67"/>
      <c r="AT76" s="68"/>
      <c r="AU76" s="68"/>
      <c r="AV76" s="68"/>
      <c r="AW76" s="61"/>
      <c r="AX76" s="62"/>
      <c r="AY76" s="61"/>
      <c r="AZ76" s="65"/>
      <c r="BA76" s="66"/>
      <c r="BB76" s="67"/>
      <c r="BC76" s="68"/>
      <c r="BD76" s="68"/>
      <c r="BE76" s="68"/>
      <c r="BF76" s="61"/>
      <c r="BG76" s="62"/>
      <c r="BH76" s="61"/>
      <c r="BI76" s="65"/>
      <c r="BJ76" s="66"/>
      <c r="BK76" s="67"/>
      <c r="BL76" s="68"/>
      <c r="BM76" s="68"/>
      <c r="BN76" s="68"/>
      <c r="BO76" s="63"/>
      <c r="BP76" s="64"/>
      <c r="BQ76" s="61"/>
      <c r="BR76" s="65"/>
      <c r="BS76" s="66"/>
      <c r="BT76" s="67"/>
      <c r="BU76" s="68"/>
      <c r="BV76" s="68"/>
      <c r="BW76" s="68"/>
      <c r="BX76" s="63"/>
      <c r="BY76" s="64"/>
      <c r="BZ76" s="61"/>
      <c r="CA76" s="65"/>
      <c r="CB76" s="66"/>
      <c r="CC76" s="67"/>
      <c r="CD76" s="68"/>
      <c r="CE76" s="68"/>
      <c r="CF76" s="68"/>
      <c r="CG76" s="63"/>
      <c r="CH76" s="64"/>
      <c r="CI76" s="61"/>
      <c r="CJ76" s="65"/>
      <c r="CK76" s="66"/>
      <c r="CL76" s="67"/>
      <c r="CM76" s="68"/>
      <c r="CN76" s="68"/>
      <c r="CO76" s="68"/>
      <c r="CP76" s="69"/>
      <c r="CQ76" s="66"/>
      <c r="CR76" s="66"/>
      <c r="CS76" s="66"/>
      <c r="CT76" s="70"/>
    </row>
    <row r="77" spans="1:99">
      <c r="A77" s="30"/>
      <c r="B77" s="37"/>
      <c r="C77" s="37"/>
      <c r="D77" s="21"/>
      <c r="E77" s="21"/>
      <c r="F77" s="21"/>
      <c r="G77" s="22"/>
      <c r="H77" s="36"/>
      <c r="I77" s="36"/>
      <c r="J77" s="73"/>
      <c r="K77" s="178"/>
      <c r="L77" s="34"/>
      <c r="M77" s="34"/>
      <c r="N77" s="31"/>
      <c r="O77" s="23"/>
      <c r="P77" s="23"/>
      <c r="Q77" s="23"/>
      <c r="R77" s="32"/>
      <c r="S77" s="32"/>
      <c r="T77" s="23"/>
      <c r="U77" s="32"/>
      <c r="V77" s="25"/>
      <c r="W77" s="25"/>
      <c r="X77" s="25"/>
      <c r="Y77" s="183"/>
      <c r="Z77" s="183"/>
      <c r="AA77" s="183"/>
      <c r="AB77" s="183"/>
      <c r="AC77" s="33"/>
      <c r="AD77" s="59"/>
      <c r="AE77" s="61"/>
      <c r="AF77" s="62"/>
      <c r="AG77" s="61"/>
      <c r="AH77" s="65"/>
      <c r="AI77" s="66"/>
      <c r="AJ77" s="67"/>
      <c r="AK77" s="68"/>
      <c r="AL77" s="68"/>
      <c r="AM77" s="68"/>
      <c r="AN77" s="61"/>
      <c r="AO77" s="62"/>
      <c r="AP77" s="61"/>
      <c r="AQ77" s="65"/>
      <c r="AR77" s="66"/>
      <c r="AS77" s="67"/>
      <c r="AT77" s="68"/>
      <c r="AU77" s="68"/>
      <c r="AV77" s="68"/>
      <c r="AW77" s="61"/>
      <c r="AX77" s="62"/>
      <c r="AY77" s="61"/>
      <c r="AZ77" s="65"/>
      <c r="BA77" s="66"/>
      <c r="BB77" s="67"/>
      <c r="BC77" s="68"/>
      <c r="BD77" s="68"/>
      <c r="BE77" s="68"/>
      <c r="BF77" s="61"/>
      <c r="BG77" s="62"/>
      <c r="BH77" s="61"/>
      <c r="BI77" s="65"/>
      <c r="BJ77" s="66"/>
      <c r="BK77" s="67"/>
      <c r="BL77" s="68"/>
      <c r="BM77" s="68"/>
      <c r="BN77" s="68"/>
      <c r="BO77" s="63"/>
      <c r="BP77" s="64"/>
      <c r="BQ77" s="61"/>
      <c r="BR77" s="65"/>
      <c r="BS77" s="66"/>
      <c r="BT77" s="67"/>
      <c r="BU77" s="68"/>
      <c r="BV77" s="68"/>
      <c r="BW77" s="68"/>
      <c r="BX77" s="63"/>
      <c r="BY77" s="64"/>
      <c r="BZ77" s="61"/>
      <c r="CA77" s="65"/>
      <c r="CB77" s="66"/>
      <c r="CC77" s="67"/>
      <c r="CD77" s="68"/>
      <c r="CE77" s="68"/>
      <c r="CF77" s="68"/>
      <c r="CG77" s="63"/>
      <c r="CH77" s="64"/>
      <c r="CI77" s="61"/>
      <c r="CJ77" s="65"/>
      <c r="CK77" s="66"/>
      <c r="CL77" s="67"/>
      <c r="CM77" s="68"/>
      <c r="CN77" s="68"/>
      <c r="CO77" s="68"/>
      <c r="CP77" s="69"/>
      <c r="CQ77" s="66"/>
      <c r="CR77" s="66"/>
      <c r="CS77" s="66"/>
      <c r="CT77" s="70"/>
    </row>
    <row r="78" spans="1:99">
      <c r="A78" s="19">
        <f>AC78</f>
        <v>1.3997493734336</v>
      </c>
      <c r="B78" s="39"/>
      <c r="C78" s="39"/>
      <c r="D78" s="39"/>
      <c r="E78" s="39"/>
      <c r="F78" s="39"/>
      <c r="G78" s="39"/>
      <c r="H78" s="40" t="s">
        <v>223</v>
      </c>
      <c r="I78" s="40"/>
      <c r="J78" s="40"/>
      <c r="K78" s="179">
        <f>SUM(K6:K77)</f>
        <v>5985000</v>
      </c>
      <c r="L78" s="41">
        <f>SUM(L6:L77)</f>
        <v>2200</v>
      </c>
      <c r="M78" s="41">
        <f>SUM(M6:M77)</f>
        <v>971</v>
      </c>
      <c r="N78" s="41">
        <f>SUM(N6:N77)</f>
        <v>2565</v>
      </c>
      <c r="O78" s="41">
        <f>SUM(O6:O77)</f>
        <v>469</v>
      </c>
      <c r="P78" s="41">
        <f>SUM(P6:P77)</f>
        <v>2</v>
      </c>
      <c r="Q78" s="41">
        <f>SUM(Q6:Q77)</f>
        <v>471</v>
      </c>
      <c r="R78" s="42">
        <f>IFERROR(Q78/N78,"-")</f>
        <v>0.18362573099415</v>
      </c>
      <c r="S78" s="76">
        <f>SUM(S6:S77)</f>
        <v>52</v>
      </c>
      <c r="T78" s="76">
        <f>SUM(T6:T77)</f>
        <v>167</v>
      </c>
      <c r="U78" s="42">
        <f>IFERROR(S78/Q78,"-")</f>
        <v>0.1104033970276</v>
      </c>
      <c r="V78" s="43">
        <f>IFERROR(K78/Q78,"-")</f>
        <v>12707.006369427</v>
      </c>
      <c r="W78" s="44">
        <f>SUM(W6:W77)</f>
        <v>109</v>
      </c>
      <c r="X78" s="42">
        <f>IFERROR(W78/Q78,"-")</f>
        <v>0.23142250530786</v>
      </c>
      <c r="Y78" s="179">
        <f>SUM(Y6:Y77)</f>
        <v>8377500</v>
      </c>
      <c r="Z78" s="179">
        <f>IFERROR(Y78/Q78,"-")</f>
        <v>17786.624203822</v>
      </c>
      <c r="AA78" s="179">
        <f>IFERROR(Y78/W78,"-")</f>
        <v>76857.798165138</v>
      </c>
      <c r="AB78" s="179">
        <f>Y78-K78</f>
        <v>2392500</v>
      </c>
      <c r="AC78" s="45">
        <f>Y78/K78</f>
        <v>1.3997493734336</v>
      </c>
      <c r="AD78" s="58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2"/>
    <mergeCell ref="K17:K22"/>
    <mergeCell ref="V17:V22"/>
    <mergeCell ref="AB17:AB22"/>
    <mergeCell ref="AC17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31"/>
    <mergeCell ref="K27:K31"/>
    <mergeCell ref="V27:V31"/>
    <mergeCell ref="AB27:AB31"/>
    <mergeCell ref="AC27:AC31"/>
    <mergeCell ref="A32:A35"/>
    <mergeCell ref="K32:K35"/>
    <mergeCell ref="V32:V35"/>
    <mergeCell ref="AB32:AB35"/>
    <mergeCell ref="AC32:AC35"/>
    <mergeCell ref="A36:A39"/>
    <mergeCell ref="K36:K39"/>
    <mergeCell ref="V36:V39"/>
    <mergeCell ref="AB36:AB39"/>
    <mergeCell ref="AC36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71"/>
    <mergeCell ref="K66:K71"/>
    <mergeCell ref="V66:V71"/>
    <mergeCell ref="AB66:AB71"/>
    <mergeCell ref="AC66:AC71"/>
    <mergeCell ref="A72:A75"/>
    <mergeCell ref="K72:K75"/>
    <mergeCell ref="V72:V75"/>
    <mergeCell ref="AB72:AB75"/>
    <mergeCell ref="AC72:AC7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1.26</v>
      </c>
      <c r="B6" s="184" t="s">
        <v>225</v>
      </c>
      <c r="C6" s="184" t="s">
        <v>58</v>
      </c>
      <c r="D6" s="184" t="s">
        <v>226</v>
      </c>
      <c r="E6" s="184" t="s">
        <v>227</v>
      </c>
      <c r="F6" s="184"/>
      <c r="G6" s="184" t="s">
        <v>109</v>
      </c>
      <c r="H6" s="87" t="s">
        <v>228</v>
      </c>
      <c r="I6" s="87" t="s">
        <v>229</v>
      </c>
      <c r="J6" s="185" t="s">
        <v>161</v>
      </c>
      <c r="K6" s="176">
        <v>100000</v>
      </c>
      <c r="L6" s="79">
        <v>7</v>
      </c>
      <c r="M6" s="79">
        <v>0</v>
      </c>
      <c r="N6" s="79">
        <v>32</v>
      </c>
      <c r="O6" s="88">
        <v>6</v>
      </c>
      <c r="P6" s="89">
        <v>0</v>
      </c>
      <c r="Q6" s="90">
        <f>O6+P6</f>
        <v>6</v>
      </c>
      <c r="R6" s="80">
        <f>IFERROR(Q6/N6,"-")</f>
        <v>0.1875</v>
      </c>
      <c r="S6" s="79">
        <v>0</v>
      </c>
      <c r="T6" s="79">
        <v>4</v>
      </c>
      <c r="U6" s="80">
        <f>IFERROR(T6/(Q6),"-")</f>
        <v>0.66666666666667</v>
      </c>
      <c r="V6" s="81">
        <f>IFERROR(K6/SUM(Q6:Q7),"-")</f>
        <v>6250</v>
      </c>
      <c r="W6" s="82">
        <v>2</v>
      </c>
      <c r="X6" s="80">
        <f>IF(Q6=0,"-",W6/Q6)</f>
        <v>0.33333333333333</v>
      </c>
      <c r="Y6" s="181">
        <v>36000</v>
      </c>
      <c r="Z6" s="182">
        <f>IFERROR(Y6/Q6,"-")</f>
        <v>6000</v>
      </c>
      <c r="AA6" s="182">
        <f>IFERROR(Y6/W6,"-")</f>
        <v>18000</v>
      </c>
      <c r="AB6" s="176">
        <f>SUM(Y6:Y7)-SUM(K6:K7)</f>
        <v>26000</v>
      </c>
      <c r="AC6" s="83">
        <f>SUM(Y6:Y7)/SUM(K6:K7)</f>
        <v>1.26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0.5</v>
      </c>
      <c r="BH6" s="109">
        <v>1</v>
      </c>
      <c r="BI6" s="111">
        <f>IFERROR(BH6/BF6,"-")</f>
        <v>0.33333333333333</v>
      </c>
      <c r="BJ6" s="112">
        <v>6000</v>
      </c>
      <c r="BK6" s="113">
        <f>IFERROR(BJ6/BF6,"-")</f>
        <v>2000</v>
      </c>
      <c r="BL6" s="114"/>
      <c r="BM6" s="114">
        <v>1</v>
      </c>
      <c r="BN6" s="114"/>
      <c r="BO6" s="116">
        <v>3</v>
      </c>
      <c r="BP6" s="117">
        <f>IF(Q6=0,"",IF(BO6=0,"",(BO6/Q6)))</f>
        <v>0.5</v>
      </c>
      <c r="BQ6" s="118">
        <v>1</v>
      </c>
      <c r="BR6" s="119">
        <f>IFERROR(BQ6/BO6,"-")</f>
        <v>0.33333333333333</v>
      </c>
      <c r="BS6" s="120">
        <v>30000</v>
      </c>
      <c r="BT6" s="121">
        <f>IFERROR(BS6/BO6,"-")</f>
        <v>10000</v>
      </c>
      <c r="BU6" s="122"/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36000</v>
      </c>
      <c r="CR6" s="138">
        <v>30000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230</v>
      </c>
      <c r="C7" s="184" t="s">
        <v>58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40</v>
      </c>
      <c r="M7" s="79">
        <v>27</v>
      </c>
      <c r="N7" s="79">
        <v>9</v>
      </c>
      <c r="O7" s="88">
        <v>10</v>
      </c>
      <c r="P7" s="89">
        <v>0</v>
      </c>
      <c r="Q7" s="90">
        <f>O7+P7</f>
        <v>10</v>
      </c>
      <c r="R7" s="80">
        <f>IFERROR(Q7/N7,"-")</f>
        <v>1.1111111111111</v>
      </c>
      <c r="S7" s="79">
        <v>4</v>
      </c>
      <c r="T7" s="79">
        <v>1</v>
      </c>
      <c r="U7" s="80">
        <f>IFERROR(T7/(Q7),"-")</f>
        <v>0.1</v>
      </c>
      <c r="V7" s="81"/>
      <c r="W7" s="82">
        <v>4</v>
      </c>
      <c r="X7" s="80">
        <f>IF(Q7=0,"-",W7/Q7)</f>
        <v>0.4</v>
      </c>
      <c r="Y7" s="181">
        <v>90000</v>
      </c>
      <c r="Z7" s="182">
        <f>IFERROR(Y7/Q7,"-")</f>
        <v>9000</v>
      </c>
      <c r="AA7" s="182">
        <f>IFERROR(Y7/W7,"-")</f>
        <v>22500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</v>
      </c>
      <c r="AY7" s="103">
        <v>1</v>
      </c>
      <c r="AZ7" s="105">
        <f>IFERROR(AY7/AW7,"-")</f>
        <v>1</v>
      </c>
      <c r="BA7" s="106">
        <v>1000</v>
      </c>
      <c r="BB7" s="107">
        <f>IFERROR(BA7/AW7,"-")</f>
        <v>1000</v>
      </c>
      <c r="BC7" s="108">
        <v>1</v>
      </c>
      <c r="BD7" s="108"/>
      <c r="BE7" s="108"/>
      <c r="BF7" s="109">
        <v>2</v>
      </c>
      <c r="BG7" s="110">
        <f>IF(Q7=0,"",IF(BF7=0,"",(BF7/Q7)))</f>
        <v>0.2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6</v>
      </c>
      <c r="BP7" s="117">
        <f>IF(Q7=0,"",IF(BO7=0,"",(BO7/Q7)))</f>
        <v>0.6</v>
      </c>
      <c r="BQ7" s="118">
        <v>2</v>
      </c>
      <c r="BR7" s="119">
        <f>IFERROR(BQ7/BO7,"-")</f>
        <v>0.33333333333333</v>
      </c>
      <c r="BS7" s="120">
        <v>54000</v>
      </c>
      <c r="BT7" s="121">
        <f>IFERROR(BS7/BO7,"-")</f>
        <v>9000</v>
      </c>
      <c r="BU7" s="122"/>
      <c r="BV7" s="122">
        <v>1</v>
      </c>
      <c r="BW7" s="122">
        <v>1</v>
      </c>
      <c r="BX7" s="123">
        <v>1</v>
      </c>
      <c r="BY7" s="124">
        <f>IF(Q7=0,"",IF(BX7=0,"",(BX7/Q7)))</f>
        <v>0.1</v>
      </c>
      <c r="BZ7" s="125">
        <v>1</v>
      </c>
      <c r="CA7" s="126">
        <f>IFERROR(BZ7/BX7,"-")</f>
        <v>1</v>
      </c>
      <c r="CB7" s="127">
        <v>35000</v>
      </c>
      <c r="CC7" s="128">
        <f>IFERROR(CB7/BX7,"-")</f>
        <v>35000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90000</v>
      </c>
      <c r="CR7" s="138">
        <v>48000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2.26</v>
      </c>
      <c r="B8" s="184" t="s">
        <v>231</v>
      </c>
      <c r="C8" s="184" t="s">
        <v>58</v>
      </c>
      <c r="D8" s="184" t="s">
        <v>232</v>
      </c>
      <c r="E8" s="184" t="s">
        <v>233</v>
      </c>
      <c r="F8" s="184"/>
      <c r="G8" s="184" t="s">
        <v>109</v>
      </c>
      <c r="H8" s="87" t="s">
        <v>234</v>
      </c>
      <c r="I8" s="87" t="s">
        <v>235</v>
      </c>
      <c r="J8" s="87" t="s">
        <v>236</v>
      </c>
      <c r="K8" s="176">
        <v>250000</v>
      </c>
      <c r="L8" s="79">
        <v>16</v>
      </c>
      <c r="M8" s="79">
        <v>0</v>
      </c>
      <c r="N8" s="79">
        <v>81</v>
      </c>
      <c r="O8" s="88">
        <v>8</v>
      </c>
      <c r="P8" s="89">
        <v>0</v>
      </c>
      <c r="Q8" s="90">
        <f>O8+P8</f>
        <v>8</v>
      </c>
      <c r="R8" s="80">
        <f>IFERROR(Q8/N8,"-")</f>
        <v>0.098765432098765</v>
      </c>
      <c r="S8" s="79">
        <v>0</v>
      </c>
      <c r="T8" s="79">
        <v>4</v>
      </c>
      <c r="U8" s="80">
        <f>IFERROR(T8/(Q8),"-")</f>
        <v>0.5</v>
      </c>
      <c r="V8" s="81">
        <f>IFERROR(K8/SUM(Q8:Q9),"-")</f>
        <v>7352.9411764706</v>
      </c>
      <c r="W8" s="82">
        <v>3</v>
      </c>
      <c r="X8" s="80">
        <f>IF(Q8=0,"-",W8/Q8)</f>
        <v>0.375</v>
      </c>
      <c r="Y8" s="181">
        <v>108000</v>
      </c>
      <c r="Z8" s="182">
        <f>IFERROR(Y8/Q8,"-")</f>
        <v>13500</v>
      </c>
      <c r="AA8" s="182">
        <f>IFERROR(Y8/W8,"-")</f>
        <v>36000</v>
      </c>
      <c r="AB8" s="176">
        <f>SUM(Y8:Y9)-SUM(K8:K9)</f>
        <v>315000</v>
      </c>
      <c r="AC8" s="83">
        <f>SUM(Y8:Y9)/SUM(K8:K9)</f>
        <v>2.26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0.125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5</v>
      </c>
      <c r="BG8" s="110">
        <f>IF(Q8=0,"",IF(BF8=0,"",(BF8/Q8)))</f>
        <v>0.625</v>
      </c>
      <c r="BH8" s="109">
        <v>1</v>
      </c>
      <c r="BI8" s="111">
        <f>IFERROR(BH8/BF8,"-")</f>
        <v>0.2</v>
      </c>
      <c r="BJ8" s="112">
        <v>3000</v>
      </c>
      <c r="BK8" s="113">
        <f>IFERROR(BJ8/BF8,"-")</f>
        <v>600</v>
      </c>
      <c r="BL8" s="114">
        <v>1</v>
      </c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2</v>
      </c>
      <c r="BY8" s="124">
        <f>IF(Q8=0,"",IF(BX8=0,"",(BX8/Q8)))</f>
        <v>0.25</v>
      </c>
      <c r="BZ8" s="125">
        <v>2</v>
      </c>
      <c r="CA8" s="126">
        <f>IFERROR(BZ8/BX8,"-")</f>
        <v>1</v>
      </c>
      <c r="CB8" s="127">
        <v>105000</v>
      </c>
      <c r="CC8" s="128">
        <f>IFERROR(CB8/BX8,"-")</f>
        <v>52500</v>
      </c>
      <c r="CD8" s="129"/>
      <c r="CE8" s="129"/>
      <c r="CF8" s="129">
        <v>2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108000</v>
      </c>
      <c r="CR8" s="138">
        <v>80000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237</v>
      </c>
      <c r="C9" s="184" t="s">
        <v>58</v>
      </c>
      <c r="D9" s="184"/>
      <c r="E9" s="184"/>
      <c r="F9" s="184"/>
      <c r="G9" s="184" t="s">
        <v>76</v>
      </c>
      <c r="H9" s="87"/>
      <c r="I9" s="87"/>
      <c r="J9" s="87"/>
      <c r="K9" s="176"/>
      <c r="L9" s="79">
        <v>121</v>
      </c>
      <c r="M9" s="79">
        <v>79</v>
      </c>
      <c r="N9" s="79">
        <v>25</v>
      </c>
      <c r="O9" s="88">
        <v>26</v>
      </c>
      <c r="P9" s="89">
        <v>0</v>
      </c>
      <c r="Q9" s="90">
        <f>O9+P9</f>
        <v>26</v>
      </c>
      <c r="R9" s="80">
        <f>IFERROR(Q9/N9,"-")</f>
        <v>1.04</v>
      </c>
      <c r="S9" s="79">
        <v>2</v>
      </c>
      <c r="T9" s="79">
        <v>5</v>
      </c>
      <c r="U9" s="80">
        <f>IFERROR(T9/(Q9),"-")</f>
        <v>0.19230769230769</v>
      </c>
      <c r="V9" s="81"/>
      <c r="W9" s="82">
        <v>7</v>
      </c>
      <c r="X9" s="80">
        <f>IF(Q9=0,"-",W9/Q9)</f>
        <v>0.26923076923077</v>
      </c>
      <c r="Y9" s="181">
        <v>457000</v>
      </c>
      <c r="Z9" s="182">
        <f>IFERROR(Y9/Q9,"-")</f>
        <v>17576.923076923</v>
      </c>
      <c r="AA9" s="182">
        <f>IFERROR(Y9/W9,"-")</f>
        <v>65285.714285714</v>
      </c>
      <c r="AB9" s="176"/>
      <c r="AC9" s="83"/>
      <c r="AD9" s="77"/>
      <c r="AE9" s="91">
        <v>1</v>
      </c>
      <c r="AF9" s="92">
        <f>IF(Q9=0,"",IF(AE9=0,"",(AE9/Q9)))</f>
        <v>0.038461538461538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</v>
      </c>
      <c r="AO9" s="98">
        <f>IF(Q9=0,"",IF(AN9=0,"",(AN9/Q9)))</f>
        <v>0.038461538461538</v>
      </c>
      <c r="AP9" s="97">
        <v>1</v>
      </c>
      <c r="AQ9" s="99">
        <f>IFERROR(AP9/AN9,"-")</f>
        <v>1</v>
      </c>
      <c r="AR9" s="100">
        <v>8000</v>
      </c>
      <c r="AS9" s="101">
        <f>IFERROR(AR9/AN9,"-")</f>
        <v>8000</v>
      </c>
      <c r="AT9" s="102"/>
      <c r="AU9" s="102">
        <v>1</v>
      </c>
      <c r="AV9" s="102"/>
      <c r="AW9" s="103">
        <v>1</v>
      </c>
      <c r="AX9" s="104">
        <f>IF(Q9=0,"",IF(AW9=0,"",(AW9/Q9)))</f>
        <v>0.038461538461538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9</v>
      </c>
      <c r="BG9" s="110">
        <f>IF(Q9=0,"",IF(BF9=0,"",(BF9/Q9)))</f>
        <v>0.34615384615385</v>
      </c>
      <c r="BH9" s="109">
        <v>1</v>
      </c>
      <c r="BI9" s="111">
        <f>IFERROR(BH9/BF9,"-")</f>
        <v>0.11111111111111</v>
      </c>
      <c r="BJ9" s="112">
        <v>140000</v>
      </c>
      <c r="BK9" s="113">
        <f>IFERROR(BJ9/BF9,"-")</f>
        <v>15555.555555556</v>
      </c>
      <c r="BL9" s="114"/>
      <c r="BM9" s="114"/>
      <c r="BN9" s="114">
        <v>1</v>
      </c>
      <c r="BO9" s="116">
        <v>7</v>
      </c>
      <c r="BP9" s="117">
        <f>IF(Q9=0,"",IF(BO9=0,"",(BO9/Q9)))</f>
        <v>0.26923076923077</v>
      </c>
      <c r="BQ9" s="118">
        <v>1</v>
      </c>
      <c r="BR9" s="119">
        <f>IFERROR(BQ9/BO9,"-")</f>
        <v>0.14285714285714</v>
      </c>
      <c r="BS9" s="120">
        <v>128000</v>
      </c>
      <c r="BT9" s="121">
        <f>IFERROR(BS9/BO9,"-")</f>
        <v>18285.714285714</v>
      </c>
      <c r="BU9" s="122"/>
      <c r="BV9" s="122"/>
      <c r="BW9" s="122">
        <v>1</v>
      </c>
      <c r="BX9" s="123">
        <v>7</v>
      </c>
      <c r="BY9" s="124">
        <f>IF(Q9=0,"",IF(BX9=0,"",(BX9/Q9)))</f>
        <v>0.26923076923077</v>
      </c>
      <c r="BZ9" s="125">
        <v>4</v>
      </c>
      <c r="CA9" s="126">
        <f>IFERROR(BZ9/BX9,"-")</f>
        <v>0.57142857142857</v>
      </c>
      <c r="CB9" s="127">
        <v>181000</v>
      </c>
      <c r="CC9" s="128">
        <f>IFERROR(CB9/BX9,"-")</f>
        <v>25857.142857143</v>
      </c>
      <c r="CD9" s="129">
        <v>1</v>
      </c>
      <c r="CE9" s="129"/>
      <c r="CF9" s="129">
        <v>3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7</v>
      </c>
      <c r="CQ9" s="138">
        <v>457000</v>
      </c>
      <c r="CR9" s="138">
        <v>140000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1.5266666666667</v>
      </c>
      <c r="B10" s="184" t="s">
        <v>238</v>
      </c>
      <c r="C10" s="184" t="s">
        <v>58</v>
      </c>
      <c r="D10" s="184" t="s">
        <v>239</v>
      </c>
      <c r="E10" s="184" t="s">
        <v>233</v>
      </c>
      <c r="F10" s="184"/>
      <c r="G10" s="184" t="s">
        <v>109</v>
      </c>
      <c r="H10" s="87" t="s">
        <v>240</v>
      </c>
      <c r="I10" s="87" t="s">
        <v>229</v>
      </c>
      <c r="J10" s="87" t="s">
        <v>241</v>
      </c>
      <c r="K10" s="176">
        <v>450000</v>
      </c>
      <c r="L10" s="79">
        <v>31</v>
      </c>
      <c r="M10" s="79">
        <v>0</v>
      </c>
      <c r="N10" s="79">
        <v>90</v>
      </c>
      <c r="O10" s="88">
        <v>9</v>
      </c>
      <c r="P10" s="89">
        <v>0</v>
      </c>
      <c r="Q10" s="90">
        <f>O10+P10</f>
        <v>9</v>
      </c>
      <c r="R10" s="80">
        <f>IFERROR(Q10/N10,"-")</f>
        <v>0.1</v>
      </c>
      <c r="S10" s="79">
        <v>0</v>
      </c>
      <c r="T10" s="79">
        <v>6</v>
      </c>
      <c r="U10" s="80">
        <f>IFERROR(T10/(Q10),"-")</f>
        <v>0.66666666666667</v>
      </c>
      <c r="V10" s="81">
        <f>IFERROR(K10/SUM(Q10:Q11),"-")</f>
        <v>18750</v>
      </c>
      <c r="W10" s="82">
        <v>3</v>
      </c>
      <c r="X10" s="80">
        <f>IF(Q10=0,"-",W10/Q10)</f>
        <v>0.33333333333333</v>
      </c>
      <c r="Y10" s="181">
        <v>30000</v>
      </c>
      <c r="Z10" s="182">
        <f>IFERROR(Y10/Q10,"-")</f>
        <v>3333.3333333333</v>
      </c>
      <c r="AA10" s="182">
        <f>IFERROR(Y10/W10,"-")</f>
        <v>10000</v>
      </c>
      <c r="AB10" s="176">
        <f>SUM(Y10:Y11)-SUM(K10:K11)</f>
        <v>237000</v>
      </c>
      <c r="AC10" s="83">
        <f>SUM(Y10:Y11)/SUM(K10:K11)</f>
        <v>1.5266666666667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0.11111111111111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0.11111111111111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2</v>
      </c>
      <c r="BG10" s="110">
        <f>IF(Q10=0,"",IF(BF10=0,"",(BF10/Q10)))</f>
        <v>0.22222222222222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0.22222222222222</v>
      </c>
      <c r="BQ10" s="118">
        <v>2</v>
      </c>
      <c r="BR10" s="119">
        <f>IFERROR(BQ10/BO10,"-")</f>
        <v>1</v>
      </c>
      <c r="BS10" s="120">
        <v>25000</v>
      </c>
      <c r="BT10" s="121">
        <f>IFERROR(BS10/BO10,"-")</f>
        <v>12500</v>
      </c>
      <c r="BU10" s="122">
        <v>1</v>
      </c>
      <c r="BV10" s="122">
        <v>1</v>
      </c>
      <c r="BW10" s="122"/>
      <c r="BX10" s="123">
        <v>3</v>
      </c>
      <c r="BY10" s="124">
        <f>IF(Q10=0,"",IF(BX10=0,"",(BX10/Q10)))</f>
        <v>0.33333333333333</v>
      </c>
      <c r="BZ10" s="125">
        <v>1</v>
      </c>
      <c r="CA10" s="126">
        <f>IFERROR(BZ10/BX10,"-")</f>
        <v>0.33333333333333</v>
      </c>
      <c r="CB10" s="127">
        <v>5000</v>
      </c>
      <c r="CC10" s="128">
        <f>IFERROR(CB10/BX10,"-")</f>
        <v>1666.6666666667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3</v>
      </c>
      <c r="CQ10" s="138">
        <v>30000</v>
      </c>
      <c r="CR10" s="138">
        <v>20000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242</v>
      </c>
      <c r="C11" s="184" t="s">
        <v>58</v>
      </c>
      <c r="D11" s="184"/>
      <c r="E11" s="184"/>
      <c r="F11" s="184"/>
      <c r="G11" s="184" t="s">
        <v>76</v>
      </c>
      <c r="H11" s="87"/>
      <c r="I11" s="87"/>
      <c r="J11" s="87"/>
      <c r="K11" s="176"/>
      <c r="L11" s="79">
        <v>89</v>
      </c>
      <c r="M11" s="79">
        <v>61</v>
      </c>
      <c r="N11" s="79">
        <v>11</v>
      </c>
      <c r="O11" s="88">
        <v>15</v>
      </c>
      <c r="P11" s="89">
        <v>0</v>
      </c>
      <c r="Q11" s="90">
        <f>O11+P11</f>
        <v>15</v>
      </c>
      <c r="R11" s="80">
        <f>IFERROR(Q11/N11,"-")</f>
        <v>1.3636363636364</v>
      </c>
      <c r="S11" s="79">
        <v>6</v>
      </c>
      <c r="T11" s="79">
        <v>6</v>
      </c>
      <c r="U11" s="80">
        <f>IFERROR(T11/(Q11),"-")</f>
        <v>0.4</v>
      </c>
      <c r="V11" s="81"/>
      <c r="W11" s="82">
        <v>9</v>
      </c>
      <c r="X11" s="80">
        <f>IF(Q11=0,"-",W11/Q11)</f>
        <v>0.6</v>
      </c>
      <c r="Y11" s="181">
        <v>657000</v>
      </c>
      <c r="Z11" s="182">
        <f>IFERROR(Y11/Q11,"-")</f>
        <v>43800</v>
      </c>
      <c r="AA11" s="182">
        <f>IFERROR(Y11/W11,"-")</f>
        <v>73000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0.066666666666667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0.13333333333333</v>
      </c>
      <c r="BH11" s="109">
        <v>1</v>
      </c>
      <c r="BI11" s="111">
        <f>IFERROR(BH11/BF11,"-")</f>
        <v>0.5</v>
      </c>
      <c r="BJ11" s="112">
        <v>1000</v>
      </c>
      <c r="BK11" s="113">
        <f>IFERROR(BJ11/BF11,"-")</f>
        <v>500</v>
      </c>
      <c r="BL11" s="114">
        <v>1</v>
      </c>
      <c r="BM11" s="114"/>
      <c r="BN11" s="114"/>
      <c r="BO11" s="116">
        <v>7</v>
      </c>
      <c r="BP11" s="117">
        <f>IF(Q11=0,"",IF(BO11=0,"",(BO11/Q11)))</f>
        <v>0.46666666666667</v>
      </c>
      <c r="BQ11" s="118">
        <v>4</v>
      </c>
      <c r="BR11" s="119">
        <f>IFERROR(BQ11/BO11,"-")</f>
        <v>0.57142857142857</v>
      </c>
      <c r="BS11" s="120">
        <v>515000</v>
      </c>
      <c r="BT11" s="121">
        <f>IFERROR(BS11/BO11,"-")</f>
        <v>73571.428571429</v>
      </c>
      <c r="BU11" s="122"/>
      <c r="BV11" s="122">
        <v>2</v>
      </c>
      <c r="BW11" s="122">
        <v>2</v>
      </c>
      <c r="BX11" s="123">
        <v>4</v>
      </c>
      <c r="BY11" s="124">
        <f>IF(Q11=0,"",IF(BX11=0,"",(BX11/Q11)))</f>
        <v>0.26666666666667</v>
      </c>
      <c r="BZ11" s="125">
        <v>3</v>
      </c>
      <c r="CA11" s="126">
        <f>IFERROR(BZ11/BX11,"-")</f>
        <v>0.75</v>
      </c>
      <c r="CB11" s="127">
        <v>138000</v>
      </c>
      <c r="CC11" s="128">
        <f>IFERROR(CB11/BX11,"-")</f>
        <v>34500</v>
      </c>
      <c r="CD11" s="129"/>
      <c r="CE11" s="129"/>
      <c r="CF11" s="129">
        <v>3</v>
      </c>
      <c r="CG11" s="130">
        <v>1</v>
      </c>
      <c r="CH11" s="131">
        <f>IF(Q11=0,"",IF(CG11=0,"",(CG11/Q11)))</f>
        <v>0.066666666666667</v>
      </c>
      <c r="CI11" s="132">
        <v>1</v>
      </c>
      <c r="CJ11" s="133">
        <f>IFERROR(CI11/CG11,"-")</f>
        <v>1</v>
      </c>
      <c r="CK11" s="134">
        <v>3000</v>
      </c>
      <c r="CL11" s="135">
        <f>IFERROR(CK11/CG11,"-")</f>
        <v>3000</v>
      </c>
      <c r="CM11" s="136">
        <v>1</v>
      </c>
      <c r="CN11" s="136"/>
      <c r="CO11" s="136"/>
      <c r="CP11" s="137">
        <v>9</v>
      </c>
      <c r="CQ11" s="138">
        <v>657000</v>
      </c>
      <c r="CR11" s="138">
        <v>461000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</v>
      </c>
      <c r="B12" s="184" t="s">
        <v>243</v>
      </c>
      <c r="C12" s="184" t="s">
        <v>58</v>
      </c>
      <c r="D12" s="184" t="s">
        <v>244</v>
      </c>
      <c r="E12" s="184" t="s">
        <v>227</v>
      </c>
      <c r="F12" s="184"/>
      <c r="G12" s="184" t="s">
        <v>109</v>
      </c>
      <c r="H12" s="87" t="s">
        <v>245</v>
      </c>
      <c r="I12" s="87" t="s">
        <v>229</v>
      </c>
      <c r="J12" s="87" t="s">
        <v>246</v>
      </c>
      <c r="K12" s="176">
        <v>90000</v>
      </c>
      <c r="L12" s="79">
        <v>4</v>
      </c>
      <c r="M12" s="79">
        <v>0</v>
      </c>
      <c r="N12" s="79">
        <v>15</v>
      </c>
      <c r="O12" s="88">
        <v>3</v>
      </c>
      <c r="P12" s="89">
        <v>0</v>
      </c>
      <c r="Q12" s="90">
        <f>O12+P12</f>
        <v>3</v>
      </c>
      <c r="R12" s="80">
        <f>IFERROR(Q12/N12,"-")</f>
        <v>0.2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15000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-90000</v>
      </c>
      <c r="AC12" s="83">
        <f>SUM(Y12:Y13)/SUM(K12:K13)</f>
        <v>0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0.66666666666667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247</v>
      </c>
      <c r="C13" s="184" t="s">
        <v>58</v>
      </c>
      <c r="D13" s="184"/>
      <c r="E13" s="184"/>
      <c r="F13" s="184"/>
      <c r="G13" s="184" t="s">
        <v>76</v>
      </c>
      <c r="H13" s="87"/>
      <c r="I13" s="87"/>
      <c r="J13" s="87"/>
      <c r="K13" s="176"/>
      <c r="L13" s="79">
        <v>15</v>
      </c>
      <c r="M13" s="79">
        <v>9</v>
      </c>
      <c r="N13" s="79">
        <v>20</v>
      </c>
      <c r="O13" s="88">
        <v>3</v>
      </c>
      <c r="P13" s="89">
        <v>0</v>
      </c>
      <c r="Q13" s="90">
        <f>O13+P13</f>
        <v>3</v>
      </c>
      <c r="R13" s="80">
        <f>IFERROR(Q13/N13,"-")</f>
        <v>0.15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2</v>
      </c>
      <c r="BY13" s="124">
        <f>IF(Q13=0,"",IF(BX13=0,"",(BX13/Q13)))</f>
        <v>0.66666666666667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3.5543428571429</v>
      </c>
      <c r="B14" s="184" t="s">
        <v>248</v>
      </c>
      <c r="C14" s="184" t="s">
        <v>58</v>
      </c>
      <c r="D14" s="184" t="s">
        <v>249</v>
      </c>
      <c r="E14" s="184" t="s">
        <v>233</v>
      </c>
      <c r="F14" s="184"/>
      <c r="G14" s="184" t="s">
        <v>109</v>
      </c>
      <c r="H14" s="87" t="s">
        <v>250</v>
      </c>
      <c r="I14" s="87" t="s">
        <v>229</v>
      </c>
      <c r="J14" s="87" t="s">
        <v>129</v>
      </c>
      <c r="K14" s="176">
        <v>350000</v>
      </c>
      <c r="L14" s="79">
        <v>25</v>
      </c>
      <c r="M14" s="79">
        <v>0</v>
      </c>
      <c r="N14" s="79">
        <v>77</v>
      </c>
      <c r="O14" s="88">
        <v>10</v>
      </c>
      <c r="P14" s="89">
        <v>0</v>
      </c>
      <c r="Q14" s="90">
        <f>O14+P14</f>
        <v>10</v>
      </c>
      <c r="R14" s="80">
        <f>IFERROR(Q14/N14,"-")</f>
        <v>0.12987012987013</v>
      </c>
      <c r="S14" s="79">
        <v>2</v>
      </c>
      <c r="T14" s="79">
        <v>2</v>
      </c>
      <c r="U14" s="80">
        <f>IFERROR(T14/(Q14),"-")</f>
        <v>0.2</v>
      </c>
      <c r="V14" s="81">
        <f>IFERROR(K14/SUM(Q14:Q15),"-")</f>
        <v>14000</v>
      </c>
      <c r="W14" s="82">
        <v>4</v>
      </c>
      <c r="X14" s="80">
        <f>IF(Q14=0,"-",W14/Q14)</f>
        <v>0.4</v>
      </c>
      <c r="Y14" s="181">
        <v>64000</v>
      </c>
      <c r="Z14" s="182">
        <f>IFERROR(Y14/Q14,"-")</f>
        <v>6400</v>
      </c>
      <c r="AA14" s="182">
        <f>IFERROR(Y14/W14,"-")</f>
        <v>16000</v>
      </c>
      <c r="AB14" s="176">
        <f>SUM(Y14:Y15)-SUM(K14:K15)</f>
        <v>894020</v>
      </c>
      <c r="AC14" s="83">
        <f>SUM(Y14:Y15)/SUM(K14:K15)</f>
        <v>3.5543428571429</v>
      </c>
      <c r="AD14" s="77"/>
      <c r="AE14" s="91">
        <v>1</v>
      </c>
      <c r="AF14" s="92">
        <f>IF(Q14=0,"",IF(AE14=0,"",(AE14/Q14)))</f>
        <v>0.1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0.1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1</v>
      </c>
      <c r="BG14" s="110">
        <f>IF(Q14=0,"",IF(BF14=0,"",(BF14/Q14)))</f>
        <v>0.1</v>
      </c>
      <c r="BH14" s="109">
        <v>1</v>
      </c>
      <c r="BI14" s="111">
        <f>IFERROR(BH14/BF14,"-")</f>
        <v>1</v>
      </c>
      <c r="BJ14" s="112">
        <v>8000</v>
      </c>
      <c r="BK14" s="113">
        <f>IFERROR(BJ14/BF14,"-")</f>
        <v>8000</v>
      </c>
      <c r="BL14" s="114"/>
      <c r="BM14" s="114">
        <v>1</v>
      </c>
      <c r="BN14" s="114"/>
      <c r="BO14" s="116">
        <v>5</v>
      </c>
      <c r="BP14" s="117">
        <f>IF(Q14=0,"",IF(BO14=0,"",(BO14/Q14)))</f>
        <v>0.5</v>
      </c>
      <c r="BQ14" s="118">
        <v>3</v>
      </c>
      <c r="BR14" s="119">
        <f>IFERROR(BQ14/BO14,"-")</f>
        <v>0.6</v>
      </c>
      <c r="BS14" s="120">
        <v>56000</v>
      </c>
      <c r="BT14" s="121">
        <f>IFERROR(BS14/BO14,"-")</f>
        <v>11200</v>
      </c>
      <c r="BU14" s="122">
        <v>1</v>
      </c>
      <c r="BV14" s="122"/>
      <c r="BW14" s="122">
        <v>2</v>
      </c>
      <c r="BX14" s="123">
        <v>2</v>
      </c>
      <c r="BY14" s="124">
        <f>IF(Q14=0,"",IF(BX14=0,"",(BX14/Q14)))</f>
        <v>0.2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4</v>
      </c>
      <c r="CQ14" s="138">
        <v>64000</v>
      </c>
      <c r="CR14" s="138">
        <v>28000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251</v>
      </c>
      <c r="C15" s="184" t="s">
        <v>58</v>
      </c>
      <c r="D15" s="184"/>
      <c r="E15" s="184"/>
      <c r="F15" s="184"/>
      <c r="G15" s="184" t="s">
        <v>76</v>
      </c>
      <c r="H15" s="87"/>
      <c r="I15" s="87"/>
      <c r="J15" s="87"/>
      <c r="K15" s="176"/>
      <c r="L15" s="79">
        <v>61</v>
      </c>
      <c r="M15" s="79">
        <v>48</v>
      </c>
      <c r="N15" s="79">
        <v>18</v>
      </c>
      <c r="O15" s="88">
        <v>15</v>
      </c>
      <c r="P15" s="89">
        <v>0</v>
      </c>
      <c r="Q15" s="90">
        <f>O15+P15</f>
        <v>15</v>
      </c>
      <c r="R15" s="80">
        <f>IFERROR(Q15/N15,"-")</f>
        <v>0.83333333333333</v>
      </c>
      <c r="S15" s="79">
        <v>4</v>
      </c>
      <c r="T15" s="79">
        <v>3</v>
      </c>
      <c r="U15" s="80">
        <f>IFERROR(T15/(Q15),"-")</f>
        <v>0.2</v>
      </c>
      <c r="V15" s="81"/>
      <c r="W15" s="82">
        <v>5</v>
      </c>
      <c r="X15" s="80">
        <f>IF(Q15=0,"-",W15/Q15)</f>
        <v>0.33333333333333</v>
      </c>
      <c r="Y15" s="181">
        <v>1180020</v>
      </c>
      <c r="Z15" s="182">
        <f>IFERROR(Y15/Q15,"-")</f>
        <v>78668</v>
      </c>
      <c r="AA15" s="182">
        <f>IFERROR(Y15/W15,"-")</f>
        <v>236004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0.066666666666667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1</v>
      </c>
      <c r="AX15" s="104">
        <f>IF(Q15=0,"",IF(AW15=0,"",(AW15/Q15)))</f>
        <v>0.066666666666667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</v>
      </c>
      <c r="BG15" s="110">
        <f>IF(Q15=0,"",IF(BF15=0,"",(BF15/Q15)))</f>
        <v>0.066666666666667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5</v>
      </c>
      <c r="BP15" s="117">
        <f>IF(Q15=0,"",IF(BO15=0,"",(BO15/Q15)))</f>
        <v>0.33333333333333</v>
      </c>
      <c r="BQ15" s="118">
        <v>1</v>
      </c>
      <c r="BR15" s="119">
        <f>IFERROR(BQ15/BO15,"-")</f>
        <v>0.2</v>
      </c>
      <c r="BS15" s="120">
        <v>44000</v>
      </c>
      <c r="BT15" s="121">
        <f>IFERROR(BS15/BO15,"-")</f>
        <v>8800</v>
      </c>
      <c r="BU15" s="122"/>
      <c r="BV15" s="122"/>
      <c r="BW15" s="122">
        <v>1</v>
      </c>
      <c r="BX15" s="123">
        <v>7</v>
      </c>
      <c r="BY15" s="124">
        <f>IF(Q15=0,"",IF(BX15=0,"",(BX15/Q15)))</f>
        <v>0.46666666666667</v>
      </c>
      <c r="BZ15" s="125">
        <v>4</v>
      </c>
      <c r="CA15" s="126">
        <f>IFERROR(BZ15/BX15,"-")</f>
        <v>0.57142857142857</v>
      </c>
      <c r="CB15" s="127">
        <v>1136020</v>
      </c>
      <c r="CC15" s="128">
        <f>IFERROR(CB15/BX15,"-")</f>
        <v>162288.57142857</v>
      </c>
      <c r="CD15" s="129"/>
      <c r="CE15" s="129">
        <v>1</v>
      </c>
      <c r="CF15" s="129">
        <v>3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5</v>
      </c>
      <c r="CQ15" s="138">
        <v>1180020</v>
      </c>
      <c r="CR15" s="138">
        <v>700020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</v>
      </c>
      <c r="B16" s="184" t="s">
        <v>252</v>
      </c>
      <c r="C16" s="184" t="s">
        <v>253</v>
      </c>
      <c r="D16" s="184" t="s">
        <v>254</v>
      </c>
      <c r="E16" s="184" t="s">
        <v>255</v>
      </c>
      <c r="F16" s="184"/>
      <c r="G16" s="184" t="s">
        <v>256</v>
      </c>
      <c r="H16" s="87" t="s">
        <v>257</v>
      </c>
      <c r="I16" s="87" t="s">
        <v>258</v>
      </c>
      <c r="J16" s="185" t="s">
        <v>161</v>
      </c>
      <c r="K16" s="176">
        <v>50000</v>
      </c>
      <c r="L16" s="79">
        <v>1</v>
      </c>
      <c r="M16" s="79">
        <v>0</v>
      </c>
      <c r="N16" s="79">
        <v>6</v>
      </c>
      <c r="O16" s="88">
        <v>2</v>
      </c>
      <c r="P16" s="89">
        <v>0</v>
      </c>
      <c r="Q16" s="90">
        <f>O16+P16</f>
        <v>2</v>
      </c>
      <c r="R16" s="80">
        <f>IFERROR(Q16/N16,"-")</f>
        <v>0.33333333333333</v>
      </c>
      <c r="S16" s="79">
        <v>0</v>
      </c>
      <c r="T16" s="79">
        <v>2</v>
      </c>
      <c r="U16" s="80">
        <f>IFERROR(T16/(Q16),"-")</f>
        <v>1</v>
      </c>
      <c r="V16" s="81">
        <f>IFERROR(K16/SUM(Q16:Q17),"-")</f>
        <v>12500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-50000</v>
      </c>
      <c r="AC16" s="83">
        <f>SUM(Y16:Y17)/SUM(K16:K17)</f>
        <v>0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1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259</v>
      </c>
      <c r="C17" s="184" t="s">
        <v>253</v>
      </c>
      <c r="D17" s="184"/>
      <c r="E17" s="184"/>
      <c r="F17" s="184"/>
      <c r="G17" s="184" t="s">
        <v>76</v>
      </c>
      <c r="H17" s="87"/>
      <c r="I17" s="87"/>
      <c r="J17" s="87"/>
      <c r="K17" s="176"/>
      <c r="L17" s="79">
        <v>8</v>
      </c>
      <c r="M17" s="79">
        <v>7</v>
      </c>
      <c r="N17" s="79">
        <v>5</v>
      </c>
      <c r="O17" s="88">
        <v>2</v>
      </c>
      <c r="P17" s="89">
        <v>0</v>
      </c>
      <c r="Q17" s="90">
        <f>O17+P17</f>
        <v>2</v>
      </c>
      <c r="R17" s="80">
        <f>IFERROR(Q17/N17,"-")</f>
        <v>0.4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0.28888888888889</v>
      </c>
      <c r="B18" s="184" t="s">
        <v>260</v>
      </c>
      <c r="C18" s="184" t="s">
        <v>253</v>
      </c>
      <c r="D18" s="184" t="s">
        <v>261</v>
      </c>
      <c r="E18" s="184" t="s">
        <v>262</v>
      </c>
      <c r="F18" s="184"/>
      <c r="G18" s="184" t="s">
        <v>256</v>
      </c>
      <c r="H18" s="87" t="s">
        <v>263</v>
      </c>
      <c r="I18" s="87" t="s">
        <v>229</v>
      </c>
      <c r="J18" s="87" t="s">
        <v>241</v>
      </c>
      <c r="K18" s="176">
        <v>45000</v>
      </c>
      <c r="L18" s="79">
        <v>1</v>
      </c>
      <c r="M18" s="79">
        <v>0</v>
      </c>
      <c r="N18" s="79">
        <v>13</v>
      </c>
      <c r="O18" s="88">
        <v>3</v>
      </c>
      <c r="P18" s="89">
        <v>0</v>
      </c>
      <c r="Q18" s="90">
        <f>O18+P18</f>
        <v>3</v>
      </c>
      <c r="R18" s="80">
        <f>IFERROR(Q18/N18,"-")</f>
        <v>0.23076923076923</v>
      </c>
      <c r="S18" s="79">
        <v>1</v>
      </c>
      <c r="T18" s="79">
        <v>1</v>
      </c>
      <c r="U18" s="80">
        <f>IFERROR(T18/(Q18),"-")</f>
        <v>0.33333333333333</v>
      </c>
      <c r="V18" s="81">
        <f>IFERROR(K18/SUM(Q18:Q19),"-")</f>
        <v>5625</v>
      </c>
      <c r="W18" s="82">
        <v>1</v>
      </c>
      <c r="X18" s="80">
        <f>IF(Q18=0,"-",W18/Q18)</f>
        <v>0.33333333333333</v>
      </c>
      <c r="Y18" s="181">
        <v>3000</v>
      </c>
      <c r="Z18" s="182">
        <f>IFERROR(Y18/Q18,"-")</f>
        <v>1000</v>
      </c>
      <c r="AA18" s="182">
        <f>IFERROR(Y18/W18,"-")</f>
        <v>3000</v>
      </c>
      <c r="AB18" s="176">
        <f>SUM(Y18:Y19)-SUM(K18:K19)</f>
        <v>-32000</v>
      </c>
      <c r="AC18" s="83">
        <f>SUM(Y18:Y19)/SUM(K18:K19)</f>
        <v>0.28888888888889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0.66666666666667</v>
      </c>
      <c r="BH18" s="109">
        <v>1</v>
      </c>
      <c r="BI18" s="111">
        <f>IFERROR(BH18/BF18,"-")</f>
        <v>0.5</v>
      </c>
      <c r="BJ18" s="112">
        <v>3000</v>
      </c>
      <c r="BK18" s="113">
        <f>IFERROR(BJ18/BF18,"-")</f>
        <v>1500</v>
      </c>
      <c r="BL18" s="114">
        <v>1</v>
      </c>
      <c r="BM18" s="114"/>
      <c r="BN18" s="114"/>
      <c r="BO18" s="116">
        <v>1</v>
      </c>
      <c r="BP18" s="117">
        <f>IF(Q18=0,"",IF(BO18=0,"",(BO18/Q18)))</f>
        <v>0.33333333333333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264</v>
      </c>
      <c r="C19" s="184" t="s">
        <v>253</v>
      </c>
      <c r="D19" s="184"/>
      <c r="E19" s="184"/>
      <c r="F19" s="184"/>
      <c r="G19" s="184" t="s">
        <v>76</v>
      </c>
      <c r="H19" s="87"/>
      <c r="I19" s="87"/>
      <c r="J19" s="87"/>
      <c r="K19" s="176"/>
      <c r="L19" s="79">
        <v>21</v>
      </c>
      <c r="M19" s="79">
        <v>12</v>
      </c>
      <c r="N19" s="79">
        <v>2</v>
      </c>
      <c r="O19" s="88">
        <v>5</v>
      </c>
      <c r="P19" s="89">
        <v>0</v>
      </c>
      <c r="Q19" s="90">
        <f>O19+P19</f>
        <v>5</v>
      </c>
      <c r="R19" s="80">
        <f>IFERROR(Q19/N19,"-")</f>
        <v>2.5</v>
      </c>
      <c r="S19" s="79">
        <v>1</v>
      </c>
      <c r="T19" s="79">
        <v>1</v>
      </c>
      <c r="U19" s="80">
        <f>IFERROR(T19/(Q19),"-")</f>
        <v>0.2</v>
      </c>
      <c r="V19" s="81"/>
      <c r="W19" s="82">
        <v>1</v>
      </c>
      <c r="X19" s="80">
        <f>IF(Q19=0,"-",W19/Q19)</f>
        <v>0.2</v>
      </c>
      <c r="Y19" s="181">
        <v>10000</v>
      </c>
      <c r="Z19" s="182">
        <f>IFERROR(Y19/Q19,"-")</f>
        <v>2000</v>
      </c>
      <c r="AA19" s="182">
        <f>IFERROR(Y19/W19,"-")</f>
        <v>10000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0.4</v>
      </c>
      <c r="BQ19" s="118">
        <v>1</v>
      </c>
      <c r="BR19" s="119">
        <f>IFERROR(BQ19/BO19,"-")</f>
        <v>0.5</v>
      </c>
      <c r="BS19" s="120">
        <v>10000</v>
      </c>
      <c r="BT19" s="121">
        <f>IFERROR(BS19/BO19,"-")</f>
        <v>5000</v>
      </c>
      <c r="BU19" s="122"/>
      <c r="BV19" s="122">
        <v>1</v>
      </c>
      <c r="BW19" s="122"/>
      <c r="BX19" s="123">
        <v>1</v>
      </c>
      <c r="BY19" s="124">
        <f>IF(Q19=0,"",IF(BX19=0,"",(BX19/Q19)))</f>
        <v>0.2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10000</v>
      </c>
      <c r="CR19" s="138">
        <v>10000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30"/>
      <c r="B20" s="84"/>
      <c r="C20" s="84"/>
      <c r="D20" s="85"/>
      <c r="E20" s="85"/>
      <c r="F20" s="85"/>
      <c r="G20" s="86"/>
      <c r="H20" s="87"/>
      <c r="I20" s="87"/>
      <c r="J20" s="87"/>
      <c r="K20" s="177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7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30"/>
      <c r="B21" s="37"/>
      <c r="C21" s="37"/>
      <c r="D21" s="21"/>
      <c r="E21" s="21"/>
      <c r="F21" s="21"/>
      <c r="G21" s="22"/>
      <c r="H21" s="36"/>
      <c r="I21" s="36"/>
      <c r="J21" s="73"/>
      <c r="K21" s="178"/>
      <c r="L21" s="34"/>
      <c r="M21" s="34"/>
      <c r="N21" s="31"/>
      <c r="O21" s="23"/>
      <c r="P21" s="23"/>
      <c r="Q21" s="23"/>
      <c r="R21" s="32"/>
      <c r="S21" s="32"/>
      <c r="T21" s="23"/>
      <c r="U21" s="32"/>
      <c r="V21" s="25"/>
      <c r="W21" s="25"/>
      <c r="X21" s="25"/>
      <c r="Y21" s="183"/>
      <c r="Z21" s="183"/>
      <c r="AA21" s="183"/>
      <c r="AB21" s="183"/>
      <c r="AC21" s="33"/>
      <c r="AD21" s="59"/>
      <c r="AE21" s="61"/>
      <c r="AF21" s="62"/>
      <c r="AG21" s="61"/>
      <c r="AH21" s="65"/>
      <c r="AI21" s="66"/>
      <c r="AJ21" s="67"/>
      <c r="AK21" s="68"/>
      <c r="AL21" s="68"/>
      <c r="AM21" s="68"/>
      <c r="AN21" s="61"/>
      <c r="AO21" s="62"/>
      <c r="AP21" s="61"/>
      <c r="AQ21" s="65"/>
      <c r="AR21" s="66"/>
      <c r="AS21" s="67"/>
      <c r="AT21" s="68"/>
      <c r="AU21" s="68"/>
      <c r="AV21" s="68"/>
      <c r="AW21" s="61"/>
      <c r="AX21" s="62"/>
      <c r="AY21" s="61"/>
      <c r="AZ21" s="65"/>
      <c r="BA21" s="66"/>
      <c r="BB21" s="67"/>
      <c r="BC21" s="68"/>
      <c r="BD21" s="68"/>
      <c r="BE21" s="68"/>
      <c r="BF21" s="61"/>
      <c r="BG21" s="62"/>
      <c r="BH21" s="61"/>
      <c r="BI21" s="65"/>
      <c r="BJ21" s="66"/>
      <c r="BK21" s="67"/>
      <c r="BL21" s="68"/>
      <c r="BM21" s="68"/>
      <c r="BN21" s="68"/>
      <c r="BO21" s="63"/>
      <c r="BP21" s="64"/>
      <c r="BQ21" s="61"/>
      <c r="BR21" s="65"/>
      <c r="BS21" s="66"/>
      <c r="BT21" s="67"/>
      <c r="BU21" s="68"/>
      <c r="BV21" s="68"/>
      <c r="BW21" s="68"/>
      <c r="BX21" s="63"/>
      <c r="BY21" s="64"/>
      <c r="BZ21" s="61"/>
      <c r="CA21" s="65"/>
      <c r="CB21" s="66"/>
      <c r="CC21" s="67"/>
      <c r="CD21" s="68"/>
      <c r="CE21" s="68"/>
      <c r="CF21" s="68"/>
      <c r="CG21" s="63"/>
      <c r="CH21" s="64"/>
      <c r="CI21" s="61"/>
      <c r="CJ21" s="65"/>
      <c r="CK21" s="66"/>
      <c r="CL21" s="67"/>
      <c r="CM21" s="68"/>
      <c r="CN21" s="68"/>
      <c r="CO21" s="68"/>
      <c r="CP21" s="69"/>
      <c r="CQ21" s="66"/>
      <c r="CR21" s="66"/>
      <c r="CS21" s="66"/>
      <c r="CT21" s="70"/>
    </row>
    <row r="22" spans="1:99">
      <c r="A22" s="19">
        <f>AC22</f>
        <v>1.973797752809</v>
      </c>
      <c r="B22" s="39"/>
      <c r="C22" s="39"/>
      <c r="D22" s="39"/>
      <c r="E22" s="39"/>
      <c r="F22" s="39"/>
      <c r="G22" s="39"/>
      <c r="H22" s="40" t="s">
        <v>265</v>
      </c>
      <c r="I22" s="40"/>
      <c r="J22" s="40"/>
      <c r="K22" s="179">
        <f>SUM(K6:K21)</f>
        <v>1335000</v>
      </c>
      <c r="L22" s="41">
        <f>SUM(L6:L21)</f>
        <v>440</v>
      </c>
      <c r="M22" s="41">
        <f>SUM(M6:M21)</f>
        <v>243</v>
      </c>
      <c r="N22" s="41">
        <f>SUM(N6:N21)</f>
        <v>404</v>
      </c>
      <c r="O22" s="41">
        <f>SUM(O6:O21)</f>
        <v>117</v>
      </c>
      <c r="P22" s="41">
        <f>SUM(P6:P21)</f>
        <v>0</v>
      </c>
      <c r="Q22" s="41">
        <f>SUM(Q6:Q21)</f>
        <v>117</v>
      </c>
      <c r="R22" s="42">
        <f>IFERROR(Q22/N22,"-")</f>
        <v>0.28960396039604</v>
      </c>
      <c r="S22" s="76">
        <f>SUM(S6:S21)</f>
        <v>20</v>
      </c>
      <c r="T22" s="76">
        <f>SUM(T6:T21)</f>
        <v>35</v>
      </c>
      <c r="U22" s="42">
        <f>IFERROR(S22/Q22,"-")</f>
        <v>0.17094017094017</v>
      </c>
      <c r="V22" s="43">
        <f>IFERROR(K22/Q22,"-")</f>
        <v>11410.256410256</v>
      </c>
      <c r="W22" s="44">
        <f>SUM(W6:W21)</f>
        <v>39</v>
      </c>
      <c r="X22" s="42">
        <f>IFERROR(W22/Q22,"-")</f>
        <v>0.33333333333333</v>
      </c>
      <c r="Y22" s="179">
        <f>SUM(Y6:Y21)</f>
        <v>2635020</v>
      </c>
      <c r="Z22" s="179">
        <f>IFERROR(Y22/Q22,"-")</f>
        <v>22521.538461538</v>
      </c>
      <c r="AA22" s="179">
        <f>IFERROR(Y22/W22,"-")</f>
        <v>67564.615384615</v>
      </c>
      <c r="AB22" s="179">
        <f>Y22-K22</f>
        <v>1300020</v>
      </c>
      <c r="AC22" s="45">
        <f>Y22/K22</f>
        <v>1.973797752809</v>
      </c>
      <c r="AD22" s="58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266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6.8133333333333</v>
      </c>
      <c r="B6" s="184" t="s">
        <v>267</v>
      </c>
      <c r="C6" s="184" t="s">
        <v>253</v>
      </c>
      <c r="D6" s="184" t="s">
        <v>268</v>
      </c>
      <c r="E6" s="184" t="s">
        <v>269</v>
      </c>
      <c r="F6" s="184"/>
      <c r="G6" s="184" t="s">
        <v>270</v>
      </c>
      <c r="H6" s="87" t="s">
        <v>271</v>
      </c>
      <c r="I6" s="87" t="s">
        <v>272</v>
      </c>
      <c r="J6" s="87" t="s">
        <v>124</v>
      </c>
      <c r="K6" s="176">
        <v>75000</v>
      </c>
      <c r="L6" s="79">
        <v>11</v>
      </c>
      <c r="M6" s="79">
        <v>0</v>
      </c>
      <c r="N6" s="79">
        <v>46</v>
      </c>
      <c r="O6" s="88">
        <v>1</v>
      </c>
      <c r="P6" s="89">
        <v>0</v>
      </c>
      <c r="Q6" s="90">
        <f>O6+P6</f>
        <v>1</v>
      </c>
      <c r="R6" s="80">
        <f>IFERROR(Q6/N6,"-")</f>
        <v>0.021739130434783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2678.5714285714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436000</v>
      </c>
      <c r="AC6" s="83">
        <f>SUM(Y6:Y7)/SUM(K6:K7)</f>
        <v>6.8133333333333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273</v>
      </c>
      <c r="C7" s="184" t="s">
        <v>253</v>
      </c>
      <c r="D7" s="184"/>
      <c r="E7" s="184"/>
      <c r="F7" s="184"/>
      <c r="G7" s="184" t="s">
        <v>76</v>
      </c>
      <c r="H7" s="87"/>
      <c r="I7" s="87"/>
      <c r="J7" s="87"/>
      <c r="K7" s="176"/>
      <c r="L7" s="79">
        <v>142</v>
      </c>
      <c r="M7" s="79">
        <v>107</v>
      </c>
      <c r="N7" s="79">
        <v>31</v>
      </c>
      <c r="O7" s="88">
        <v>27</v>
      </c>
      <c r="P7" s="89">
        <v>0</v>
      </c>
      <c r="Q7" s="90">
        <f>O7+P7</f>
        <v>27</v>
      </c>
      <c r="R7" s="80">
        <f>IFERROR(Q7/N7,"-")</f>
        <v>0.87096774193548</v>
      </c>
      <c r="S7" s="79">
        <v>2</v>
      </c>
      <c r="T7" s="79">
        <v>6</v>
      </c>
      <c r="U7" s="80">
        <f>IFERROR(T7/(Q7),"-")</f>
        <v>0.22222222222222</v>
      </c>
      <c r="V7" s="81"/>
      <c r="W7" s="82">
        <v>4</v>
      </c>
      <c r="X7" s="80">
        <f>IF(Q7=0,"-",W7/Q7)</f>
        <v>0.14814814814815</v>
      </c>
      <c r="Y7" s="181">
        <v>511000</v>
      </c>
      <c r="Z7" s="182">
        <f>IFERROR(Y7/Q7,"-")</f>
        <v>18925.925925926</v>
      </c>
      <c r="AA7" s="182">
        <f>IFERROR(Y7/W7,"-")</f>
        <v>127750</v>
      </c>
      <c r="AB7" s="176"/>
      <c r="AC7" s="83"/>
      <c r="AD7" s="77"/>
      <c r="AE7" s="91">
        <v>4</v>
      </c>
      <c r="AF7" s="92">
        <f>IF(Q7=0,"",IF(AE7=0,"",(AE7/Q7)))</f>
        <v>0.14814814814815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</v>
      </c>
      <c r="AO7" s="98">
        <f>IF(Q7=0,"",IF(AN7=0,"",(AN7/Q7)))</f>
        <v>0.037037037037037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3</v>
      </c>
      <c r="AX7" s="104">
        <f>IF(Q7=0,"",IF(AW7=0,"",(AW7/Q7)))</f>
        <v>0.11111111111111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6</v>
      </c>
      <c r="BG7" s="110">
        <f>IF(Q7=0,"",IF(BF7=0,"",(BF7/Q7)))</f>
        <v>0.22222222222222</v>
      </c>
      <c r="BH7" s="109">
        <v>1</v>
      </c>
      <c r="BI7" s="111">
        <f>IFERROR(BH7/BF7,"-")</f>
        <v>0.16666666666667</v>
      </c>
      <c r="BJ7" s="112">
        <v>383000</v>
      </c>
      <c r="BK7" s="113">
        <f>IFERROR(BJ7/BF7,"-")</f>
        <v>63833.333333333</v>
      </c>
      <c r="BL7" s="114"/>
      <c r="BM7" s="114"/>
      <c r="BN7" s="114">
        <v>1</v>
      </c>
      <c r="BO7" s="116">
        <v>8</v>
      </c>
      <c r="BP7" s="117">
        <f>IF(Q7=0,"",IF(BO7=0,"",(BO7/Q7)))</f>
        <v>0.2962962962963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5</v>
      </c>
      <c r="BY7" s="124">
        <f>IF(Q7=0,"",IF(BX7=0,"",(BX7/Q7)))</f>
        <v>0.18518518518519</v>
      </c>
      <c r="BZ7" s="125">
        <v>3</v>
      </c>
      <c r="CA7" s="126">
        <f>IFERROR(BZ7/BX7,"-")</f>
        <v>0.6</v>
      </c>
      <c r="CB7" s="127">
        <v>128000</v>
      </c>
      <c r="CC7" s="128">
        <f>IFERROR(CB7/BX7,"-")</f>
        <v>25600</v>
      </c>
      <c r="CD7" s="129">
        <v>1</v>
      </c>
      <c r="CE7" s="129"/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511000</v>
      </c>
      <c r="CR7" s="138">
        <v>383000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8.3875</v>
      </c>
      <c r="B8" s="184" t="s">
        <v>274</v>
      </c>
      <c r="C8" s="184" t="s">
        <v>253</v>
      </c>
      <c r="D8" s="184" t="s">
        <v>275</v>
      </c>
      <c r="E8" s="184" t="s">
        <v>269</v>
      </c>
      <c r="F8" s="184"/>
      <c r="G8" s="184" t="s">
        <v>270</v>
      </c>
      <c r="H8" s="87" t="s">
        <v>276</v>
      </c>
      <c r="I8" s="87" t="s">
        <v>277</v>
      </c>
      <c r="J8" s="87" t="s">
        <v>278</v>
      </c>
      <c r="K8" s="176">
        <v>80000</v>
      </c>
      <c r="L8" s="79">
        <v>27</v>
      </c>
      <c r="M8" s="79">
        <v>0</v>
      </c>
      <c r="N8" s="79">
        <v>112</v>
      </c>
      <c r="O8" s="88">
        <v>16</v>
      </c>
      <c r="P8" s="89">
        <v>0</v>
      </c>
      <c r="Q8" s="90">
        <f>O8+P8</f>
        <v>16</v>
      </c>
      <c r="R8" s="80">
        <f>IFERROR(Q8/N8,"-")</f>
        <v>0.14285714285714</v>
      </c>
      <c r="S8" s="79">
        <v>1</v>
      </c>
      <c r="T8" s="79">
        <v>6</v>
      </c>
      <c r="U8" s="80">
        <f>IFERROR(T8/(Q8),"-")</f>
        <v>0.375</v>
      </c>
      <c r="V8" s="81">
        <f>IFERROR(K8/SUM(Q8:Q9),"-")</f>
        <v>1212.1212121212</v>
      </c>
      <c r="W8" s="82">
        <v>2</v>
      </c>
      <c r="X8" s="80">
        <f>IF(Q8=0,"-",W8/Q8)</f>
        <v>0.125</v>
      </c>
      <c r="Y8" s="181">
        <v>11000</v>
      </c>
      <c r="Z8" s="182">
        <f>IFERROR(Y8/Q8,"-")</f>
        <v>687.5</v>
      </c>
      <c r="AA8" s="182">
        <f>IFERROR(Y8/W8,"-")</f>
        <v>5500</v>
      </c>
      <c r="AB8" s="176">
        <f>SUM(Y8:Y9)-SUM(K8:K9)</f>
        <v>591000</v>
      </c>
      <c r="AC8" s="83">
        <f>SUM(Y8:Y9)/SUM(K8:K9)</f>
        <v>8.3875</v>
      </c>
      <c r="AD8" s="77"/>
      <c r="AE8" s="91">
        <v>2</v>
      </c>
      <c r="AF8" s="92">
        <f>IF(Q8=0,"",IF(AE8=0,"",(AE8/Q8)))</f>
        <v>0.125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8</v>
      </c>
      <c r="AO8" s="98">
        <f>IF(Q8=0,"",IF(AN8=0,"",(AN8/Q8)))</f>
        <v>0.5</v>
      </c>
      <c r="AP8" s="97">
        <v>1</v>
      </c>
      <c r="AQ8" s="99">
        <f>IFERROR(AP8/AN8,"-")</f>
        <v>0.125</v>
      </c>
      <c r="AR8" s="100">
        <v>6000</v>
      </c>
      <c r="AS8" s="101">
        <f>IFERROR(AR8/AN8,"-")</f>
        <v>750</v>
      </c>
      <c r="AT8" s="102"/>
      <c r="AU8" s="102">
        <v>1</v>
      </c>
      <c r="AV8" s="102"/>
      <c r="AW8" s="103">
        <v>2</v>
      </c>
      <c r="AX8" s="104">
        <f>IF(Q8=0,"",IF(AW8=0,"",(AW8/Q8)))</f>
        <v>0.125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0.125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0.0625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0.0625</v>
      </c>
      <c r="BZ8" s="125">
        <v>1</v>
      </c>
      <c r="CA8" s="126">
        <f>IFERROR(BZ8/BX8,"-")</f>
        <v>1</v>
      </c>
      <c r="CB8" s="127">
        <v>5000</v>
      </c>
      <c r="CC8" s="128">
        <f>IFERROR(CB8/BX8,"-")</f>
        <v>5000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11000</v>
      </c>
      <c r="CR8" s="138">
        <v>6000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279</v>
      </c>
      <c r="C9" s="184" t="s">
        <v>253</v>
      </c>
      <c r="D9" s="184"/>
      <c r="E9" s="184"/>
      <c r="F9" s="184"/>
      <c r="G9" s="184" t="s">
        <v>76</v>
      </c>
      <c r="H9" s="87"/>
      <c r="I9" s="87"/>
      <c r="J9" s="87"/>
      <c r="K9" s="176"/>
      <c r="L9" s="79">
        <v>166</v>
      </c>
      <c r="M9" s="79">
        <v>132</v>
      </c>
      <c r="N9" s="79">
        <v>52</v>
      </c>
      <c r="O9" s="88">
        <v>50</v>
      </c>
      <c r="P9" s="89">
        <v>0</v>
      </c>
      <c r="Q9" s="90">
        <f>O9+P9</f>
        <v>50</v>
      </c>
      <c r="R9" s="80">
        <f>IFERROR(Q9/N9,"-")</f>
        <v>0.96153846153846</v>
      </c>
      <c r="S9" s="79">
        <v>5</v>
      </c>
      <c r="T9" s="79">
        <v>14</v>
      </c>
      <c r="U9" s="80">
        <f>IFERROR(T9/(Q9),"-")</f>
        <v>0.28</v>
      </c>
      <c r="V9" s="81"/>
      <c r="W9" s="82">
        <v>9</v>
      </c>
      <c r="X9" s="80">
        <f>IF(Q9=0,"-",W9/Q9)</f>
        <v>0.18</v>
      </c>
      <c r="Y9" s="181">
        <v>660000</v>
      </c>
      <c r="Z9" s="182">
        <f>IFERROR(Y9/Q9,"-")</f>
        <v>13200</v>
      </c>
      <c r="AA9" s="182">
        <f>IFERROR(Y9/W9,"-")</f>
        <v>73333.333333333</v>
      </c>
      <c r="AB9" s="176"/>
      <c r="AC9" s="83"/>
      <c r="AD9" s="77"/>
      <c r="AE9" s="91">
        <v>11</v>
      </c>
      <c r="AF9" s="92">
        <f>IF(Q9=0,"",IF(AE9=0,"",(AE9/Q9)))</f>
        <v>0.22</v>
      </c>
      <c r="AG9" s="91">
        <v>1</v>
      </c>
      <c r="AH9" s="93">
        <f>IFERROR(AG9/AE9,"-")</f>
        <v>0.090909090909091</v>
      </c>
      <c r="AI9" s="94">
        <v>2000</v>
      </c>
      <c r="AJ9" s="95">
        <f>IFERROR(AI9/AE9,"-")</f>
        <v>181.81818181818</v>
      </c>
      <c r="AK9" s="96">
        <v>1</v>
      </c>
      <c r="AL9" s="96"/>
      <c r="AM9" s="96"/>
      <c r="AN9" s="97">
        <v>3</v>
      </c>
      <c r="AO9" s="98">
        <f>IF(Q9=0,"",IF(AN9=0,"",(AN9/Q9)))</f>
        <v>0.06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6</v>
      </c>
      <c r="AX9" s="104">
        <f>IF(Q9=0,"",IF(AW9=0,"",(AW9/Q9)))</f>
        <v>0.12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9</v>
      </c>
      <c r="BG9" s="110">
        <f>IF(Q9=0,"",IF(BF9=0,"",(BF9/Q9)))</f>
        <v>0.18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11</v>
      </c>
      <c r="BP9" s="117">
        <f>IF(Q9=0,"",IF(BO9=0,"",(BO9/Q9)))</f>
        <v>0.22</v>
      </c>
      <c r="BQ9" s="118">
        <v>5</v>
      </c>
      <c r="BR9" s="119">
        <f>IFERROR(BQ9/BO9,"-")</f>
        <v>0.45454545454545</v>
      </c>
      <c r="BS9" s="120">
        <v>374000</v>
      </c>
      <c r="BT9" s="121">
        <f>IFERROR(BS9/BO9,"-")</f>
        <v>34000</v>
      </c>
      <c r="BU9" s="122"/>
      <c r="BV9" s="122"/>
      <c r="BW9" s="122">
        <v>5</v>
      </c>
      <c r="BX9" s="123">
        <v>9</v>
      </c>
      <c r="BY9" s="124">
        <f>IF(Q9=0,"",IF(BX9=0,"",(BX9/Q9)))</f>
        <v>0.18</v>
      </c>
      <c r="BZ9" s="125">
        <v>3</v>
      </c>
      <c r="CA9" s="126">
        <f>IFERROR(BZ9/BX9,"-")</f>
        <v>0.33333333333333</v>
      </c>
      <c r="CB9" s="127">
        <v>287000</v>
      </c>
      <c r="CC9" s="128">
        <f>IFERROR(CB9/BX9,"-")</f>
        <v>31888.888888889</v>
      </c>
      <c r="CD9" s="129"/>
      <c r="CE9" s="129"/>
      <c r="CF9" s="129">
        <v>3</v>
      </c>
      <c r="CG9" s="130">
        <v>1</v>
      </c>
      <c r="CH9" s="131">
        <f>IF(Q9=0,"",IF(CG9=0,"",(CG9/Q9)))</f>
        <v>0.02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9</v>
      </c>
      <c r="CQ9" s="138">
        <v>660000</v>
      </c>
      <c r="CR9" s="138">
        <v>177000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7.6258064516129</v>
      </c>
      <c r="B12" s="39"/>
      <c r="C12" s="39"/>
      <c r="D12" s="39"/>
      <c r="E12" s="39"/>
      <c r="F12" s="39"/>
      <c r="G12" s="39"/>
      <c r="H12" s="40" t="s">
        <v>280</v>
      </c>
      <c r="I12" s="40"/>
      <c r="J12" s="40"/>
      <c r="K12" s="179">
        <f>SUM(K6:K11)</f>
        <v>155000</v>
      </c>
      <c r="L12" s="41">
        <f>SUM(L6:L11)</f>
        <v>346</v>
      </c>
      <c r="M12" s="41">
        <f>SUM(M6:M11)</f>
        <v>239</v>
      </c>
      <c r="N12" s="41">
        <f>SUM(N6:N11)</f>
        <v>241</v>
      </c>
      <c r="O12" s="41">
        <f>SUM(O6:O11)</f>
        <v>94</v>
      </c>
      <c r="P12" s="41">
        <f>SUM(P6:P11)</f>
        <v>0</v>
      </c>
      <c r="Q12" s="41">
        <f>SUM(Q6:Q11)</f>
        <v>94</v>
      </c>
      <c r="R12" s="42">
        <f>IFERROR(Q12/N12,"-")</f>
        <v>0.39004149377593</v>
      </c>
      <c r="S12" s="76">
        <f>SUM(S6:S11)</f>
        <v>8</v>
      </c>
      <c r="T12" s="76">
        <f>SUM(T6:T11)</f>
        <v>26</v>
      </c>
      <c r="U12" s="42">
        <f>IFERROR(S12/Q12,"-")</f>
        <v>0.085106382978723</v>
      </c>
      <c r="V12" s="43">
        <f>IFERROR(K12/Q12,"-")</f>
        <v>1648.9361702128</v>
      </c>
      <c r="W12" s="44">
        <f>SUM(W6:W11)</f>
        <v>15</v>
      </c>
      <c r="X12" s="42">
        <f>IFERROR(W12/Q12,"-")</f>
        <v>0.15957446808511</v>
      </c>
      <c r="Y12" s="179">
        <f>SUM(Y6:Y11)</f>
        <v>1182000</v>
      </c>
      <c r="Z12" s="179">
        <f>IFERROR(Y12/Q12,"-")</f>
        <v>12574.468085106</v>
      </c>
      <c r="AA12" s="179">
        <f>IFERROR(Y12/W12,"-")</f>
        <v>78800</v>
      </c>
      <c r="AB12" s="179">
        <f>Y12-K12</f>
        <v>1027000</v>
      </c>
      <c r="AC12" s="45">
        <f>Y12/K12</f>
        <v>7.6258064516129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