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<sst xmlns="http://schemas.openxmlformats.org/spreadsheetml/2006/main" uniqueCount="81">
  <si>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01月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</si>
  <si>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</si>
  <si>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</si>
  <si>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</si>
  <si>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</si>
  <si>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</si>
  <si>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</si>
  <si>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</si>
  <si>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</si>
  <si>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</si>
  <si>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</si>
  <si>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</si>
  <si>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</si>
  <si>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</si>
  <si>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</si>
  <si>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</si>
  <si>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</si>
  <si>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</si>
  <si>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</si>
  <si>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</si>
  <si>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</si>
  <si>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</si>
  <si>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</si>
  <si>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</si>
  <si>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</si>
  <si>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</si>
  <si>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</si>
  <si>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</si>
  <si>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</si>
  <si>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</si>
  <si>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</si>
  <si>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</si>
  <si>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</si>
  <si>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</si>
  <si>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</si>
  <si>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</si>
  <si>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</si>
  <si>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</si>
  <si>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</si>
  <si>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</si>
  <si>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</si>
  <si>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</si>
  <si>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</si>
  <si>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</si>
  <si>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</si>
  <si>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</si>
  <si>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</si>
  <si>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</si>
  <si>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</si>
  <si>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</si>
  <si>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</si>
  <si>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</si>
  <si>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</si>
  <si>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</si>
  <si>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</si>
  <si>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</si>
  <si>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</si>
  <si>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</si>
  <si>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1/1～1/31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</si>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</sst>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>
        <v>0</v>
      </c>
      <c r="I6" s="64">
        <v>1700</v>
      </c>
      <c r="J6" s="60">
        <v>0</v>
      </c>
      <c r="K6" s="60">
        <v>0</v>
      </c>
      <c r="L6" s="60">
        <v>0</v>
      </c>
      <c r="M6" s="71">
        <v>0</v>
      </c>
      <c r="N6" s="122">
        <v>0</v>
      </c>
      <c r="O6" s="61" t="str">
        <f>IFERROR(M6/L6,"-")</f>
        <v>-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>
        <v>0</v>
      </c>
      <c r="I7" s="64">
        <v>1700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>
        <v>0</v>
      </c>
      <c r="I8" s="64">
        <v>1700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>
        <v>0</v>
      </c>
      <c r="I9" s="64">
        <v>1700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>
        <v>0</v>
      </c>
      <c r="I10" s="64">
        <v>1700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0.83686840812292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2112638</v>
      </c>
      <c r="I6" s="60">
        <v>4524</v>
      </c>
      <c r="J6" s="60">
        <v>0</v>
      </c>
      <c r="K6" s="60">
        <v>50483</v>
      </c>
      <c r="L6" s="71">
        <v>1697</v>
      </c>
      <c r="M6" s="61">
        <f>IFERROR(L6/K6,"-")</f>
        <v>0.033615276429689</v>
      </c>
      <c r="N6" s="60">
        <v>647</v>
      </c>
      <c r="O6" s="60">
        <v>372</v>
      </c>
      <c r="P6" s="61">
        <f>IFERROR(N6/(L6),"-")</f>
        <v>0.38126104890984</v>
      </c>
      <c r="Q6" s="62">
        <f>IFERROR(H6/SUM(L6:L6),"-")</f>
        <v>1244.9251620507</v>
      </c>
      <c r="R6" s="63">
        <v>150</v>
      </c>
      <c r="S6" s="61">
        <f>IF(L6=0,"-",R6/L6)</f>
        <v>0.088391278727166</v>
      </c>
      <c r="T6" s="164">
        <v>1768000</v>
      </c>
      <c r="U6" s="165">
        <f>IFERROR(T6/L6,"-")</f>
        <v>1041.8385385975</v>
      </c>
      <c r="V6" s="165">
        <f>IFERROR(T6/R6,"-")</f>
        <v>11786.666666667</v>
      </c>
      <c r="W6" s="159">
        <f>SUM(T6:T6)-SUM(H6:H6)</f>
        <v>-344638</v>
      </c>
      <c r="X6" s="65">
        <f>SUM(T6:T6)/SUM(H6:H6)</f>
        <v>0.83686840812292</v>
      </c>
      <c r="Y6" s="58"/>
      <c r="Z6" s="72"/>
      <c r="AA6" s="73">
        <f>IF(L6=0,"",IF(Z6=0,"",(Z6/L6)))</f>
        <v>0</v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>
        <f>IF(L6=0,"",IF(AI6=0,"",(AI6/L6)))</f>
        <v>0</v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>
        <v>8</v>
      </c>
      <c r="AS6" s="85">
        <f>IF(L6=0,"",IF(AR6=0,"",(AR6/L6)))</f>
        <v>0.0047142015321155</v>
      </c>
      <c r="AT6" s="84"/>
      <c r="AU6" s="86">
        <f>IFERROR(AT6/AR6,"-")</f>
        <v>0</v>
      </c>
      <c r="AV6" s="87"/>
      <c r="AW6" s="88">
        <f>IFERROR(AV6/AR6,"-")</f>
        <v>0</v>
      </c>
      <c r="AX6" s="89"/>
      <c r="AY6" s="89"/>
      <c r="AZ6" s="89"/>
      <c r="BA6" s="90">
        <v>55</v>
      </c>
      <c r="BB6" s="91">
        <f>IF(L6=0,"",IF(BA6=0,"",(BA6/L6)))</f>
        <v>0.032410135533294</v>
      </c>
      <c r="BC6" s="90">
        <v>3</v>
      </c>
      <c r="BD6" s="92">
        <f>IFERROR(BC6/BA6,"-")</f>
        <v>0.054545454545455</v>
      </c>
      <c r="BE6" s="93">
        <v>11000</v>
      </c>
      <c r="BF6" s="94">
        <f>IFERROR(BE6/BA6,"-")</f>
        <v>200</v>
      </c>
      <c r="BG6" s="95">
        <v>3</v>
      </c>
      <c r="BH6" s="95"/>
      <c r="BI6" s="95"/>
      <c r="BJ6" s="97">
        <v>848</v>
      </c>
      <c r="BK6" s="98">
        <f>IF(L6=0,"",IF(BJ6=0,"",(BJ6/L6)))</f>
        <v>0.49970536240424</v>
      </c>
      <c r="BL6" s="99">
        <v>70</v>
      </c>
      <c r="BM6" s="100">
        <f>IFERROR(BL6/BJ6,"-")</f>
        <v>0.082547169811321</v>
      </c>
      <c r="BN6" s="101">
        <v>753500</v>
      </c>
      <c r="BO6" s="102">
        <f>IFERROR(BN6/BJ6,"-")</f>
        <v>888.56132075472</v>
      </c>
      <c r="BP6" s="103">
        <v>31</v>
      </c>
      <c r="BQ6" s="103">
        <v>14</v>
      </c>
      <c r="BR6" s="103">
        <v>25</v>
      </c>
      <c r="BS6" s="104">
        <v>614</v>
      </c>
      <c r="BT6" s="105">
        <f>IF(L6=0,"",IF(BS6=0,"",(BS6/L6)))</f>
        <v>0.36181496758986</v>
      </c>
      <c r="BU6" s="106">
        <v>62</v>
      </c>
      <c r="BV6" s="107">
        <f>IFERROR(BU6/BS6,"-")</f>
        <v>0.10097719869707</v>
      </c>
      <c r="BW6" s="108">
        <v>883000</v>
      </c>
      <c r="BX6" s="109">
        <f>IFERROR(BW6/BS6,"-")</f>
        <v>1438.1107491857</v>
      </c>
      <c r="BY6" s="110">
        <v>31</v>
      </c>
      <c r="BZ6" s="110">
        <v>14</v>
      </c>
      <c r="CA6" s="110">
        <v>17</v>
      </c>
      <c r="CB6" s="111">
        <v>172</v>
      </c>
      <c r="CC6" s="112">
        <f>IF(L6=0,"",IF(CB6=0,"",(CB6/L6)))</f>
        <v>0.10135533294048</v>
      </c>
      <c r="CD6" s="113">
        <v>15</v>
      </c>
      <c r="CE6" s="114">
        <f>IFERROR(CD6/CB6,"-")</f>
        <v>0.087209302325581</v>
      </c>
      <c r="CF6" s="115">
        <v>120500</v>
      </c>
      <c r="CG6" s="116">
        <f>IFERROR(CF6/CB6,"-")</f>
        <v>700.58139534884</v>
      </c>
      <c r="CH6" s="117">
        <v>7</v>
      </c>
      <c r="CI6" s="117">
        <v>3</v>
      </c>
      <c r="CJ6" s="117">
        <v>5</v>
      </c>
      <c r="CK6" s="118">
        <v>150</v>
      </c>
      <c r="CL6" s="119">
        <v>1768000</v>
      </c>
      <c r="CM6" s="119">
        <v>249000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>
        <v>0</v>
      </c>
      <c r="J7" s="60">
        <v>0</v>
      </c>
      <c r="K7" s="60">
        <v>0</v>
      </c>
      <c r="L7" s="71">
        <v>0</v>
      </c>
      <c r="M7" s="61" t="str">
        <f>IFERROR(L7/K7,"-")</f>
        <v>-</v>
      </c>
      <c r="N7" s="60">
        <v>0</v>
      </c>
      <c r="O7" s="60">
        <v>0</v>
      </c>
      <c r="P7" s="61" t="str">
        <f>IFERROR(N7/(L7),"-")</f>
        <v>-</v>
      </c>
      <c r="Q7" s="62" t="str">
        <f>IFERROR(H7/SUM(L7:L7),"-")</f>
        <v>-</v>
      </c>
      <c r="R7" s="63">
        <v>0</v>
      </c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>
        <v>0</v>
      </c>
      <c r="J8" s="60">
        <v>0</v>
      </c>
      <c r="K8" s="60">
        <v>9</v>
      </c>
      <c r="L8" s="71">
        <v>0</v>
      </c>
      <c r="M8" s="61">
        <f>IFERROR(L8/K8,"-")</f>
        <v>0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>
        <v>0</v>
      </c>
      <c r="J9" s="60">
        <v>0</v>
      </c>
      <c r="K9" s="60">
        <v>0</v>
      </c>
      <c r="L9" s="71">
        <v>0</v>
      </c>
      <c r="M9" s="61" t="str">
        <f>IFERROR(L9/K9,"-")</f>
        <v>-</v>
      </c>
      <c r="N9" s="60">
        <v>0</v>
      </c>
      <c r="O9" s="60">
        <v>0</v>
      </c>
      <c r="P9" s="61" t="str">
        <f>IFERROR(N9/(L9),"-")</f>
        <v>-</v>
      </c>
      <c r="Q9" s="62" t="str">
        <f>IFERROR(H9/SUM(L9:L9),"-")</f>
        <v>-</v>
      </c>
      <c r="R9" s="63">
        <v>0</v>
      </c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>
        <v>0</v>
      </c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>
        <v>0</v>
      </c>
      <c r="J10" s="60">
        <v>0</v>
      </c>
      <c r="K10" s="60">
        <v>0</v>
      </c>
      <c r="L10" s="71">
        <v>0</v>
      </c>
      <c r="M10" s="61" t="str">
        <f>IFERROR(L10/K10,"-")</f>
        <v>-</v>
      </c>
      <c r="N10" s="60">
        <v>0</v>
      </c>
      <c r="O10" s="60">
        <v>0</v>
      </c>
      <c r="P10" s="61" t="str">
        <f>IFERROR(N10/(L10),"-")</f>
        <v>-</v>
      </c>
      <c r="Q10" s="62" t="str">
        <f>IFERROR(H10/SUM(L10:L10),"-")</f>
        <v>-</v>
      </c>
      <c r="R10" s="63">
        <v>0</v>
      </c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>
        <v>0</v>
      </c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4524</v>
      </c>
      <c r="J13" s="24">
        <f>SUM(J6:J12)</f>
        <v>0</v>
      </c>
      <c r="K13" s="24">
        <f>SUM(K6:K12)</f>
        <v>50492</v>
      </c>
      <c r="L13" s="24">
        <f>SUM(L6:L12)</f>
        <v>1697</v>
      </c>
      <c r="M13" s="25">
        <f>IFERROR(L13/K13,"-")</f>
        <v>0.033609284639151</v>
      </c>
      <c r="N13" s="57">
        <f>SUM(N6:N12)</f>
        <v>647</v>
      </c>
      <c r="O13" s="57">
        <f>SUM(O6:O12)</f>
        <v>372</v>
      </c>
      <c r="P13" s="25">
        <f>IFERROR(N13/L13,"-")</f>
        <v>0.38126104890984</v>
      </c>
      <c r="Q13" s="26">
        <f>IFERROR(H13/L13,"-")</f>
        <v>0</v>
      </c>
      <c r="R13" s="27">
        <f>SUM(R6:R12)</f>
        <v>150</v>
      </c>
      <c r="S13" s="25">
        <f>IFERROR(R13/L13,"-")</f>
        <v>0.088391278727166</v>
      </c>
      <c r="T13" s="162">
        <f>SUM(T6:T12)</f>
        <v>1768000</v>
      </c>
      <c r="U13" s="162">
        <f>IFERROR(T13/L13,"-")</f>
        <v>1041.8385385975</v>
      </c>
      <c r="V13" s="162">
        <f>IFERROR(T13/R13,"-")</f>
        <v>11786.666666667</v>
      </c>
      <c r="W13" s="162">
        <f>T13-H13</f>
        <v>1768000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