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<sst xmlns="http://schemas.openxmlformats.org/spreadsheetml/2006/main" uniqueCount="81">
  <si>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10月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</si>
  <si>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</si>
  <si>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</si>
  <si>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</si>
  <si>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</si>
  <si>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</si>
  <si>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</si>
  <si>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</si>
  <si>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</si>
  <si>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</si>
  <si>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</si>
  <si>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</si>
  <si>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</si>
  <si>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</si>
  <si>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</si>
  <si>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</si>
  <si>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</si>
  <si>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</si>
  <si>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</si>
  <si>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</si>
  <si>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</si>
  <si>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</si>
  <si>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</si>
  <si>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</si>
  <si>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</si>
  <si>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</si>
  <si>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</si>
  <si>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</si>
  <si>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</si>
  <si>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</si>
  <si>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</si>
  <si>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</si>
  <si>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</si>
  <si>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</si>
  <si>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</si>
  <si>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</si>
  <si>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</si>
  <si>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</si>
  <si>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</si>
  <si>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</si>
  <si>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</si>
  <si>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</si>
  <si>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</si>
  <si>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</si>
  <si>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</si>
  <si>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</si>
  <si>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</si>
  <si>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</si>
  <si>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</si>
  <si>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</si>
  <si>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</si>
  <si>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</si>
  <si>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</si>
  <si>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</si>
  <si>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</si>
  <si>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ファーストアール</t>
  </si>
  <si>
    <t>TOP</t>
  </si>
  <si>
    <t>ゼロチャ</t>
  </si>
  <si>
    <t>10/1～10/31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</si>
  <si>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</si>
  <si>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</si>
  <si>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</si>
  <si>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</si>
  <si>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</si>
  <si>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</si>
  <si>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</si>
  <si>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</si>
  <si>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</si>
  <si>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</si>
  <si>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</si>
  <si>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ADIT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</si>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</sst>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 t="s">
        <v>56</v>
      </c>
      <c r="F6" s="69" t="s">
        <v>57</v>
      </c>
      <c r="G6" s="69" t="s">
        <v>58</v>
      </c>
      <c r="H6" s="159">
        <v>0</v>
      </c>
      <c r="I6" s="64">
        <v>1700</v>
      </c>
      <c r="J6" s="60">
        <v>0</v>
      </c>
      <c r="K6" s="60">
        <v>0</v>
      </c>
      <c r="L6" s="60">
        <v>0</v>
      </c>
      <c r="M6" s="71">
        <v>0</v>
      </c>
      <c r="N6" s="122">
        <v>0</v>
      </c>
      <c r="O6" s="61" t="str">
        <f>IFERROR(M6/L6,"-")</f>
        <v>-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59</v>
      </c>
      <c r="C7" s="167" t="s">
        <v>55</v>
      </c>
      <c r="D7" s="167"/>
      <c r="E7" s="167" t="s">
        <v>56</v>
      </c>
      <c r="F7" s="69" t="s">
        <v>60</v>
      </c>
      <c r="G7" s="69" t="s">
        <v>58</v>
      </c>
      <c r="H7" s="159">
        <v>0</v>
      </c>
      <c r="I7" s="64">
        <v>1700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56</v>
      </c>
      <c r="F8" s="69" t="s">
        <v>62</v>
      </c>
      <c r="G8" s="69" t="s">
        <v>58</v>
      </c>
      <c r="H8" s="159">
        <v>0</v>
      </c>
      <c r="I8" s="64">
        <v>1700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56</v>
      </c>
      <c r="F9" s="69" t="s">
        <v>64</v>
      </c>
      <c r="G9" s="69" t="s">
        <v>58</v>
      </c>
      <c r="H9" s="159">
        <v>0</v>
      </c>
      <c r="I9" s="64">
        <v>1700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56</v>
      </c>
      <c r="F10" s="69" t="s">
        <v>66</v>
      </c>
      <c r="G10" s="69" t="s">
        <v>58</v>
      </c>
      <c r="H10" s="159">
        <v>0</v>
      </c>
      <c r="I10" s="64">
        <v>1700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67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68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1.7746217214</v>
      </c>
      <c r="B6" s="167" t="s">
        <v>69</v>
      </c>
      <c r="C6" s="167" t="s">
        <v>70</v>
      </c>
      <c r="D6" s="167"/>
      <c r="E6" s="167"/>
      <c r="F6" s="69" t="s">
        <v>71</v>
      </c>
      <c r="G6" s="69" t="s">
        <v>58</v>
      </c>
      <c r="H6" s="159">
        <v>2651551</v>
      </c>
      <c r="I6" s="60">
        <v>5563</v>
      </c>
      <c r="J6" s="60">
        <v>0</v>
      </c>
      <c r="K6" s="60">
        <v>75389</v>
      </c>
      <c r="L6" s="71">
        <v>1430</v>
      </c>
      <c r="M6" s="61">
        <f>IFERROR(L6/K6,"-")</f>
        <v>0.018968284497738</v>
      </c>
      <c r="N6" s="60">
        <v>56</v>
      </c>
      <c r="O6" s="60">
        <v>352</v>
      </c>
      <c r="P6" s="61">
        <f>IFERROR(N6/(L6),"-")</f>
        <v>0.039160839160839</v>
      </c>
      <c r="Q6" s="62">
        <f>IFERROR(H6/SUM(L6:L6),"-")</f>
        <v>1854.2314685315</v>
      </c>
      <c r="R6" s="63">
        <v>146</v>
      </c>
      <c r="S6" s="61">
        <f>IF(L6=0,"-",R6/L6)</f>
        <v>0.1020979020979</v>
      </c>
      <c r="T6" s="164">
        <v>4705500</v>
      </c>
      <c r="U6" s="165">
        <f>IFERROR(T6/L6,"-")</f>
        <v>3290.5594405594</v>
      </c>
      <c r="V6" s="165">
        <f>IFERROR(T6/R6,"-")</f>
        <v>32229.452054795</v>
      </c>
      <c r="W6" s="159">
        <f>SUM(T6:T6)-SUM(H6:H6)</f>
        <v>2053949</v>
      </c>
      <c r="X6" s="65">
        <f>SUM(T6:T6)/SUM(H6:H6)</f>
        <v>1.7746217214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>
        <v>2</v>
      </c>
      <c r="AJ6" s="79">
        <f>IF(L6=0,"",IF(AI6=0,"",(AI6/L6)))</f>
        <v>0.0013986013986014</v>
      </c>
      <c r="AK6" s="78"/>
      <c r="AL6" s="80">
        <f>IFERROR(AK6/AI6,"-")</f>
        <v>0</v>
      </c>
      <c r="AM6" s="81"/>
      <c r="AN6" s="82">
        <f>IFERROR(AM6/AI6,"-")</f>
        <v>0</v>
      </c>
      <c r="AO6" s="83"/>
      <c r="AP6" s="83"/>
      <c r="AQ6" s="83"/>
      <c r="AR6" s="84">
        <v>7</v>
      </c>
      <c r="AS6" s="85">
        <f>IF(L6=0,"",IF(AR6=0,"",(AR6/L6)))</f>
        <v>0.0048951048951049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51</v>
      </c>
      <c r="BB6" s="91">
        <f>IF(L6=0,"",IF(BA6=0,"",(BA6/L6)))</f>
        <v>0.035664335664336</v>
      </c>
      <c r="BC6" s="90">
        <v>3</v>
      </c>
      <c r="BD6" s="92">
        <f>IFERROR(BC6/BA6,"-")</f>
        <v>0.058823529411765</v>
      </c>
      <c r="BE6" s="93">
        <v>55500</v>
      </c>
      <c r="BF6" s="94">
        <f>IFERROR(BE6/BA6,"-")</f>
        <v>1088.2352941176</v>
      </c>
      <c r="BG6" s="95">
        <v>1</v>
      </c>
      <c r="BH6" s="95"/>
      <c r="BI6" s="95">
        <v>2</v>
      </c>
      <c r="BJ6" s="97">
        <v>641</v>
      </c>
      <c r="BK6" s="98">
        <f>IF(L6=0,"",IF(BJ6=0,"",(BJ6/L6)))</f>
        <v>0.44825174825175</v>
      </c>
      <c r="BL6" s="99">
        <v>69</v>
      </c>
      <c r="BM6" s="100">
        <f>IFERROR(BL6/BJ6,"-")</f>
        <v>0.10764430577223</v>
      </c>
      <c r="BN6" s="101">
        <v>2073500</v>
      </c>
      <c r="BO6" s="102">
        <f>IFERROR(BN6/BJ6,"-")</f>
        <v>3234.7893915757</v>
      </c>
      <c r="BP6" s="103">
        <v>20</v>
      </c>
      <c r="BQ6" s="103">
        <v>15</v>
      </c>
      <c r="BR6" s="103">
        <v>34</v>
      </c>
      <c r="BS6" s="104">
        <v>568</v>
      </c>
      <c r="BT6" s="105">
        <f>IF(L6=0,"",IF(BS6=0,"",(BS6/L6)))</f>
        <v>0.3972027972028</v>
      </c>
      <c r="BU6" s="106">
        <v>54</v>
      </c>
      <c r="BV6" s="107">
        <f>IFERROR(BU6/BS6,"-")</f>
        <v>0.095070422535211</v>
      </c>
      <c r="BW6" s="108">
        <v>1765500</v>
      </c>
      <c r="BX6" s="109">
        <f>IFERROR(BW6/BS6,"-")</f>
        <v>3108.2746478873</v>
      </c>
      <c r="BY6" s="110">
        <v>17</v>
      </c>
      <c r="BZ6" s="110">
        <v>13</v>
      </c>
      <c r="CA6" s="110">
        <v>24</v>
      </c>
      <c r="CB6" s="111">
        <v>161</v>
      </c>
      <c r="CC6" s="112">
        <f>IF(L6=0,"",IF(CB6=0,"",(CB6/L6)))</f>
        <v>0.11258741258741</v>
      </c>
      <c r="CD6" s="113">
        <v>20</v>
      </c>
      <c r="CE6" s="114">
        <f>IFERROR(CD6/CB6,"-")</f>
        <v>0.12422360248447</v>
      </c>
      <c r="CF6" s="115">
        <v>811000</v>
      </c>
      <c r="CG6" s="116">
        <f>IFERROR(CF6/CB6,"-")</f>
        <v>5037.2670807453</v>
      </c>
      <c r="CH6" s="117">
        <v>4</v>
      </c>
      <c r="CI6" s="117">
        <v>3</v>
      </c>
      <c r="CJ6" s="117">
        <v>13</v>
      </c>
      <c r="CK6" s="118">
        <v>146</v>
      </c>
      <c r="CL6" s="119">
        <v>4705500</v>
      </c>
      <c r="CM6" s="119">
        <v>527000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72</v>
      </c>
      <c r="C7" s="167" t="s">
        <v>70</v>
      </c>
      <c r="D7" s="167"/>
      <c r="E7" s="167"/>
      <c r="F7" s="69" t="s">
        <v>73</v>
      </c>
      <c r="G7" s="69" t="s">
        <v>58</v>
      </c>
      <c r="H7" s="159">
        <v>0</v>
      </c>
      <c r="I7" s="60">
        <v>0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74</v>
      </c>
      <c r="C8" s="167" t="s">
        <v>70</v>
      </c>
      <c r="D8" s="167"/>
      <c r="E8" s="167"/>
      <c r="F8" s="69" t="s">
        <v>75</v>
      </c>
      <c r="G8" s="69" t="s">
        <v>58</v>
      </c>
      <c r="H8" s="159">
        <v>0</v>
      </c>
      <c r="I8" s="60">
        <v>0</v>
      </c>
      <c r="J8" s="60">
        <v>0</v>
      </c>
      <c r="K8" s="60">
        <v>6</v>
      </c>
      <c r="L8" s="71">
        <v>0</v>
      </c>
      <c r="M8" s="61">
        <f>IFERROR(L8/K8,"-")</f>
        <v>0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59" t="str">
        <f>X9</f>
        <v>0</v>
      </c>
      <c r="B9" s="167" t="s">
        <v>76</v>
      </c>
      <c r="C9" s="167" t="s">
        <v>70</v>
      </c>
      <c r="D9" s="167"/>
      <c r="E9" s="167"/>
      <c r="F9" s="69" t="s">
        <v>77</v>
      </c>
      <c r="G9" s="69" t="s">
        <v>58</v>
      </c>
      <c r="H9" s="159">
        <v>0</v>
      </c>
      <c r="I9" s="60">
        <v>0</v>
      </c>
      <c r="J9" s="60">
        <v>0</v>
      </c>
      <c r="K9" s="60">
        <v>0</v>
      </c>
      <c r="L9" s="71">
        <v>0</v>
      </c>
      <c r="M9" s="61" t="str">
        <f>IFERROR(L9/K9,"-")</f>
        <v>-</v>
      </c>
      <c r="N9" s="60">
        <v>0</v>
      </c>
      <c r="O9" s="60">
        <v>0</v>
      </c>
      <c r="P9" s="61" t="str">
        <f>IFERROR(N9/(L9),"-")</f>
        <v>-</v>
      </c>
      <c r="Q9" s="62" t="str">
        <f>IFERROR(H9/SUM(L9:L9),"-")</f>
        <v>-</v>
      </c>
      <c r="R9" s="63">
        <v>0</v>
      </c>
      <c r="S9" s="61" t="str">
        <f>IF(L9=0,"-",R9/L9)</f>
        <v>-</v>
      </c>
      <c r="T9" s="164"/>
      <c r="U9" s="165" t="str">
        <f>IFERROR(T9/L9,"-")</f>
        <v>-</v>
      </c>
      <c r="V9" s="165" t="str">
        <f>IFERROR(T9/R9,"-")</f>
        <v>-</v>
      </c>
      <c r="W9" s="159">
        <f>SUM(T9:T9)-SUM(H9:H9)</f>
        <v>0</v>
      </c>
      <c r="X9" s="65" t="str">
        <f>SUM(T9:T9)/SUM(H9:H9)</f>
        <v>0</v>
      </c>
      <c r="Y9" s="58"/>
      <c r="Z9" s="72"/>
      <c r="AA9" s="73" t="str">
        <f>IF(L9=0,"",IF(Z9=0,"",(Z9/L9)))</f>
        <v/>
      </c>
      <c r="AB9" s="72"/>
      <c r="AC9" s="74" t="str">
        <f>IFERROR(AB9/Z9,"-")</f>
        <v>-</v>
      </c>
      <c r="AD9" s="75"/>
      <c r="AE9" s="76" t="str">
        <f>IFERROR(AD9/Z9,"-")</f>
        <v>-</v>
      </c>
      <c r="AF9" s="77"/>
      <c r="AG9" s="77"/>
      <c r="AH9" s="77"/>
      <c r="AI9" s="78"/>
      <c r="AJ9" s="79" t="str">
        <f>IF(L9=0,"",IF(AI9=0,"",(AI9/L9)))</f>
        <v/>
      </c>
      <c r="AK9" s="78"/>
      <c r="AL9" s="80" t="str">
        <f>IFERROR(AK9/AI9,"-")</f>
        <v>-</v>
      </c>
      <c r="AM9" s="81"/>
      <c r="AN9" s="82" t="str">
        <f>IFERROR(AM9/AI9,"-")</f>
        <v>-</v>
      </c>
      <c r="AO9" s="83"/>
      <c r="AP9" s="83"/>
      <c r="AQ9" s="83"/>
      <c r="AR9" s="84"/>
      <c r="AS9" s="85" t="str">
        <f>IF(L9=0,"",IF(AR9=0,"",(AR9/L9)))</f>
        <v/>
      </c>
      <c r="AT9" s="84"/>
      <c r="AU9" s="86" t="str">
        <f>IFERROR(AT9/AR9,"-")</f>
        <v>-</v>
      </c>
      <c r="AV9" s="87"/>
      <c r="AW9" s="88" t="str">
        <f>IFERROR(AV9/AR9,"-")</f>
        <v>-</v>
      </c>
      <c r="AX9" s="89"/>
      <c r="AY9" s="89"/>
      <c r="AZ9" s="89"/>
      <c r="BA9" s="90"/>
      <c r="BB9" s="91" t="str">
        <f>IF(L9=0,"",IF(BA9=0,"",(BA9/L9)))</f>
        <v/>
      </c>
      <c r="BC9" s="90"/>
      <c r="BD9" s="92" t="str">
        <f>IFERROR(BC9/BA9,"-")</f>
        <v>-</v>
      </c>
      <c r="BE9" s="93"/>
      <c r="BF9" s="94" t="str">
        <f>IFERROR(BE9/BA9,"-")</f>
        <v>-</v>
      </c>
      <c r="BG9" s="95"/>
      <c r="BH9" s="95"/>
      <c r="BI9" s="95"/>
      <c r="BJ9" s="97"/>
      <c r="BK9" s="98" t="str">
        <f>IF(L9=0,"",IF(BJ9=0,"",(BJ9/L9)))</f>
        <v/>
      </c>
      <c r="BL9" s="99"/>
      <c r="BM9" s="100" t="str">
        <f>IFERROR(BL9/BJ9,"-")</f>
        <v>-</v>
      </c>
      <c r="BN9" s="101"/>
      <c r="BO9" s="102" t="str">
        <f>IFERROR(BN9/BJ9,"-")</f>
        <v>-</v>
      </c>
      <c r="BP9" s="103"/>
      <c r="BQ9" s="103"/>
      <c r="BR9" s="103"/>
      <c r="BS9" s="104"/>
      <c r="BT9" s="105" t="str">
        <f>IF(L9=0,"",IF(BS9=0,"",(BS9/L9)))</f>
        <v/>
      </c>
      <c r="BU9" s="106"/>
      <c r="BV9" s="107" t="str">
        <f>IFERROR(BU9/BS9,"-")</f>
        <v>-</v>
      </c>
      <c r="BW9" s="108"/>
      <c r="BX9" s="109" t="str">
        <f>IFERROR(BW9/BS9,"-")</f>
        <v>-</v>
      </c>
      <c r="BY9" s="110"/>
      <c r="BZ9" s="110"/>
      <c r="CA9" s="110"/>
      <c r="CB9" s="111"/>
      <c r="CC9" s="112" t="str">
        <f>IF(L9=0,"",IF(CB9=0,"",(CB9/L9)))</f>
        <v/>
      </c>
      <c r="CD9" s="113"/>
      <c r="CE9" s="114" t="str">
        <f>IFERROR(CD9/CB9,"-")</f>
        <v>-</v>
      </c>
      <c r="CF9" s="115"/>
      <c r="CG9" s="116" t="str">
        <f>IFERROR(CF9/CB9,"-")</f>
        <v>-</v>
      </c>
      <c r="CH9" s="117"/>
      <c r="CI9" s="117"/>
      <c r="CJ9" s="117"/>
      <c r="CK9" s="118">
        <v>0</v>
      </c>
      <c r="CL9" s="119"/>
      <c r="CM9" s="119"/>
      <c r="CN9" s="119"/>
      <c r="CO9" s="120" t="str">
        <f>IF(AND(CM9=0,CN9=0),"",IF(AND(CM9&lt;=100000,CN9&lt;=100000),"",IF(CM9/CL9&gt;0.7,"男高",IF(CN9/CL9&gt;0.7,"女高",""))))</f>
        <v/>
      </c>
    </row>
    <row r="10" spans="1:95">
      <c r="A10" s="59" t="str">
        <f>X10</f>
        <v>0</v>
      </c>
      <c r="B10" s="167" t="s">
        <v>78</v>
      </c>
      <c r="C10" s="167" t="s">
        <v>70</v>
      </c>
      <c r="D10" s="167"/>
      <c r="E10" s="167"/>
      <c r="F10" s="69" t="s">
        <v>79</v>
      </c>
      <c r="G10" s="69" t="s">
        <v>58</v>
      </c>
      <c r="H10" s="159">
        <v>0</v>
      </c>
      <c r="I10" s="60">
        <v>0</v>
      </c>
      <c r="J10" s="60">
        <v>0</v>
      </c>
      <c r="K10" s="60">
        <v>0</v>
      </c>
      <c r="L10" s="71">
        <v>0</v>
      </c>
      <c r="M10" s="61" t="str">
        <f>IFERROR(L10/K10,"-")</f>
        <v>-</v>
      </c>
      <c r="N10" s="60">
        <v>0</v>
      </c>
      <c r="O10" s="60">
        <v>0</v>
      </c>
      <c r="P10" s="61" t="str">
        <f>IFERROR(N10/(L10),"-")</f>
        <v>-</v>
      </c>
      <c r="Q10" s="62" t="str">
        <f>IFERROR(H10/SUM(L10:L10),"-")</f>
        <v>-</v>
      </c>
      <c r="R10" s="63">
        <v>0</v>
      </c>
      <c r="S10" s="61" t="str">
        <f>IF(L10=0,"-",R10/L10)</f>
        <v>-</v>
      </c>
      <c r="T10" s="164"/>
      <c r="U10" s="165" t="str">
        <f>IFERROR(T10/L10,"-")</f>
        <v>-</v>
      </c>
      <c r="V10" s="165" t="str">
        <f>IFERROR(T10/R10,"-")</f>
        <v>-</v>
      </c>
      <c r="W10" s="159">
        <f>SUM(T10:T10)-SUM(H10:H10)</f>
        <v>0</v>
      </c>
      <c r="X10" s="65" t="str">
        <f>SUM(T10:T10)/SUM(H10:H10)</f>
        <v>0</v>
      </c>
      <c r="Y10" s="58"/>
      <c r="Z10" s="72"/>
      <c r="AA10" s="73" t="str">
        <f>IF(L10=0,"",IF(Z10=0,"",(Z10/L10)))</f>
        <v/>
      </c>
      <c r="AB10" s="72"/>
      <c r="AC10" s="74" t="str">
        <f>IFERROR(AB10/Z10,"-")</f>
        <v>-</v>
      </c>
      <c r="AD10" s="75"/>
      <c r="AE10" s="76" t="str">
        <f>IFERROR(AD10/Z10,"-")</f>
        <v>-</v>
      </c>
      <c r="AF10" s="77"/>
      <c r="AG10" s="77"/>
      <c r="AH10" s="77"/>
      <c r="AI10" s="78"/>
      <c r="AJ10" s="79" t="str">
        <f>IF(L10=0,"",IF(AI10=0,"",(AI10/L10)))</f>
        <v/>
      </c>
      <c r="AK10" s="78"/>
      <c r="AL10" s="80" t="str">
        <f>IFERROR(AK10/AI10,"-")</f>
        <v>-</v>
      </c>
      <c r="AM10" s="81"/>
      <c r="AN10" s="82" t="str">
        <f>IFERROR(AM10/AI10,"-")</f>
        <v>-</v>
      </c>
      <c r="AO10" s="83"/>
      <c r="AP10" s="83"/>
      <c r="AQ10" s="83"/>
      <c r="AR10" s="84"/>
      <c r="AS10" s="85" t="str">
        <f>IF(L10=0,"",IF(AR10=0,"",(AR10/L10)))</f>
        <v/>
      </c>
      <c r="AT10" s="84"/>
      <c r="AU10" s="86" t="str">
        <f>IFERROR(AT10/AR10,"-")</f>
        <v>-</v>
      </c>
      <c r="AV10" s="87"/>
      <c r="AW10" s="88" t="str">
        <f>IFERROR(AV10/AR10,"-")</f>
        <v>-</v>
      </c>
      <c r="AX10" s="89"/>
      <c r="AY10" s="89"/>
      <c r="AZ10" s="89"/>
      <c r="BA10" s="90"/>
      <c r="BB10" s="91" t="str">
        <f>IF(L10=0,"",IF(BA10=0,"",(BA10/L10)))</f>
        <v/>
      </c>
      <c r="BC10" s="90"/>
      <c r="BD10" s="92" t="str">
        <f>IFERROR(BC10/BA10,"-")</f>
        <v>-</v>
      </c>
      <c r="BE10" s="93"/>
      <c r="BF10" s="94" t="str">
        <f>IFERROR(BE10/BA10,"-")</f>
        <v>-</v>
      </c>
      <c r="BG10" s="95"/>
      <c r="BH10" s="95"/>
      <c r="BI10" s="95"/>
      <c r="BJ10" s="97"/>
      <c r="BK10" s="98" t="str">
        <f>IF(L10=0,"",IF(BJ10=0,"",(BJ10/L10)))</f>
        <v/>
      </c>
      <c r="BL10" s="99"/>
      <c r="BM10" s="100" t="str">
        <f>IFERROR(BL10/BJ10,"-")</f>
        <v>-</v>
      </c>
      <c r="BN10" s="101"/>
      <c r="BO10" s="102" t="str">
        <f>IFERROR(BN10/BJ10,"-")</f>
        <v>-</v>
      </c>
      <c r="BP10" s="103"/>
      <c r="BQ10" s="103"/>
      <c r="BR10" s="103"/>
      <c r="BS10" s="104"/>
      <c r="BT10" s="105" t="str">
        <f>IF(L10=0,"",IF(BS10=0,"",(BS10/L10)))</f>
        <v/>
      </c>
      <c r="BU10" s="106"/>
      <c r="BV10" s="107" t="str">
        <f>IFERROR(BU10/BS10,"-")</f>
        <v>-</v>
      </c>
      <c r="BW10" s="108"/>
      <c r="BX10" s="109" t="str">
        <f>IFERROR(BW10/BS10,"-")</f>
        <v>-</v>
      </c>
      <c r="BY10" s="110"/>
      <c r="BZ10" s="110"/>
      <c r="CA10" s="110"/>
      <c r="CB10" s="111"/>
      <c r="CC10" s="112" t="str">
        <f>IF(L10=0,"",IF(CB10=0,"",(CB10/L10)))</f>
        <v/>
      </c>
      <c r="CD10" s="113"/>
      <c r="CE10" s="114" t="str">
        <f>IFERROR(CD10/CB10,"-")</f>
        <v>-</v>
      </c>
      <c r="CF10" s="115"/>
      <c r="CG10" s="116" t="str">
        <f>IFERROR(CF10/CB10,"-")</f>
        <v>-</v>
      </c>
      <c r="CH10" s="117"/>
      <c r="CI10" s="117"/>
      <c r="CJ10" s="117"/>
      <c r="CK10" s="118">
        <v>0</v>
      </c>
      <c r="CL10" s="119"/>
      <c r="CM10" s="119"/>
      <c r="CN10" s="119"/>
      <c r="CO10" s="120" t="str">
        <f>IF(AND(CM10=0,CN10=0),"",IF(AND(CM10&lt;=100000,CN10&lt;=100000),"",IF(CM10/CL10&gt;0.7,"男高",IF(CN10/CL10&gt;0.7,"女高",""))))</f>
        <v/>
      </c>
    </row>
    <row r="11" spans="1:95">
      <c r="A11" s="15"/>
      <c r="B11" s="66"/>
      <c r="C11" s="66"/>
      <c r="D11" s="67"/>
      <c r="E11" s="68"/>
      <c r="F11" s="69"/>
      <c r="G11" s="69"/>
      <c r="H11" s="160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6"/>
      <c r="U11" s="166"/>
      <c r="V11" s="166"/>
      <c r="W11" s="166"/>
      <c r="X11" s="17"/>
      <c r="Y11" s="39"/>
      <c r="Z11" s="43"/>
      <c r="AA11" s="44"/>
      <c r="AB11" s="43"/>
      <c r="AC11" s="47"/>
      <c r="AD11" s="48"/>
      <c r="AE11" s="49"/>
      <c r="AF11" s="50"/>
      <c r="AG11" s="50"/>
      <c r="AH11" s="50"/>
      <c r="AI11" s="43"/>
      <c r="AJ11" s="44"/>
      <c r="AK11" s="43"/>
      <c r="AL11" s="47"/>
      <c r="AM11" s="48"/>
      <c r="AN11" s="49"/>
      <c r="AO11" s="50"/>
      <c r="AP11" s="50"/>
      <c r="AQ11" s="50"/>
      <c r="AR11" s="43"/>
      <c r="AS11" s="44"/>
      <c r="AT11" s="43"/>
      <c r="AU11" s="47"/>
      <c r="AV11" s="48"/>
      <c r="AW11" s="49"/>
      <c r="AX11" s="50"/>
      <c r="AY11" s="50"/>
      <c r="AZ11" s="50"/>
      <c r="BA11" s="43"/>
      <c r="BB11" s="44"/>
      <c r="BC11" s="43"/>
      <c r="BD11" s="47"/>
      <c r="BE11" s="48"/>
      <c r="BF11" s="49"/>
      <c r="BG11" s="50"/>
      <c r="BH11" s="50"/>
      <c r="BI11" s="50"/>
      <c r="BJ11" s="45"/>
      <c r="BK11" s="46"/>
      <c r="BL11" s="43"/>
      <c r="BM11" s="47"/>
      <c r="BN11" s="48"/>
      <c r="BO11" s="49"/>
      <c r="BP11" s="50"/>
      <c r="BQ11" s="50"/>
      <c r="BR11" s="50"/>
      <c r="BS11" s="45"/>
      <c r="BT11" s="46"/>
      <c r="BU11" s="43"/>
      <c r="BV11" s="47"/>
      <c r="BW11" s="48"/>
      <c r="BX11" s="49"/>
      <c r="BY11" s="50"/>
      <c r="BZ11" s="50"/>
      <c r="CA11" s="50"/>
      <c r="CB11" s="45"/>
      <c r="CC11" s="46"/>
      <c r="CD11" s="43"/>
      <c r="CE11" s="47"/>
      <c r="CF11" s="48"/>
      <c r="CG11" s="49"/>
      <c r="CH11" s="50"/>
      <c r="CI11" s="50"/>
      <c r="CJ11" s="50"/>
      <c r="CK11" s="51"/>
      <c r="CL11" s="48"/>
      <c r="CM11" s="48"/>
      <c r="CN11" s="48"/>
      <c r="CO11" s="52"/>
    </row>
    <row r="12" spans="1:95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6"/>
      <c r="U12" s="166"/>
      <c r="V12" s="166"/>
      <c r="W12" s="166"/>
      <c r="X12" s="17"/>
      <c r="Y12" s="41"/>
      <c r="Z12" s="43"/>
      <c r="AA12" s="44"/>
      <c r="AB12" s="43"/>
      <c r="AC12" s="47"/>
      <c r="AD12" s="48"/>
      <c r="AE12" s="49"/>
      <c r="AF12" s="50"/>
      <c r="AG12" s="50"/>
      <c r="AH12" s="50"/>
      <c r="AI12" s="43"/>
      <c r="AJ12" s="44"/>
      <c r="AK12" s="43"/>
      <c r="AL12" s="47"/>
      <c r="AM12" s="48"/>
      <c r="AN12" s="49"/>
      <c r="AO12" s="50"/>
      <c r="AP12" s="50"/>
      <c r="AQ12" s="50"/>
      <c r="AR12" s="43"/>
      <c r="AS12" s="44"/>
      <c r="AT12" s="43"/>
      <c r="AU12" s="47"/>
      <c r="AV12" s="48"/>
      <c r="AW12" s="49"/>
      <c r="AX12" s="50"/>
      <c r="AY12" s="50"/>
      <c r="AZ12" s="50"/>
      <c r="BA12" s="43"/>
      <c r="BB12" s="44"/>
      <c r="BC12" s="43"/>
      <c r="BD12" s="47"/>
      <c r="BE12" s="48"/>
      <c r="BF12" s="49"/>
      <c r="BG12" s="50"/>
      <c r="BH12" s="50"/>
      <c r="BI12" s="50"/>
      <c r="BJ12" s="45"/>
      <c r="BK12" s="46"/>
      <c r="BL12" s="43"/>
      <c r="BM12" s="47"/>
      <c r="BN12" s="48"/>
      <c r="BO12" s="49"/>
      <c r="BP12" s="50"/>
      <c r="BQ12" s="50"/>
      <c r="BR12" s="50"/>
      <c r="BS12" s="45"/>
      <c r="BT12" s="46"/>
      <c r="BU12" s="43"/>
      <c r="BV12" s="47"/>
      <c r="BW12" s="48"/>
      <c r="BX12" s="49"/>
      <c r="BY12" s="50"/>
      <c r="BZ12" s="50"/>
      <c r="CA12" s="50"/>
      <c r="CB12" s="45"/>
      <c r="CC12" s="46"/>
      <c r="CD12" s="43"/>
      <c r="CE12" s="47"/>
      <c r="CF12" s="48"/>
      <c r="CG12" s="49"/>
      <c r="CH12" s="50"/>
      <c r="CI12" s="50"/>
      <c r="CJ12" s="50"/>
      <c r="CK12" s="51"/>
      <c r="CL12" s="48"/>
      <c r="CM12" s="48"/>
      <c r="CN12" s="48"/>
      <c r="CO12" s="52"/>
    </row>
    <row r="13" spans="1:95">
      <c r="A13" s="7">
        <f>Z13</f>
        <v/>
      </c>
      <c r="B13" s="24"/>
      <c r="C13" s="24"/>
      <c r="D13" s="24"/>
      <c r="E13" s="24"/>
      <c r="F13" s="23" t="s">
        <v>80</v>
      </c>
      <c r="G13" s="23"/>
      <c r="H13" s="162"/>
      <c r="I13" s="24">
        <f>SUM(I6:I12)</f>
        <v>5563</v>
      </c>
      <c r="J13" s="24">
        <f>SUM(J6:J12)</f>
        <v>0</v>
      </c>
      <c r="K13" s="24">
        <f>SUM(K6:K12)</f>
        <v>75395</v>
      </c>
      <c r="L13" s="24">
        <f>SUM(L6:L12)</f>
        <v>1430</v>
      </c>
      <c r="M13" s="25">
        <f>IFERROR(L13/K13,"-")</f>
        <v>0.018966774985079</v>
      </c>
      <c r="N13" s="57">
        <f>SUM(N6:N12)</f>
        <v>56</v>
      </c>
      <c r="O13" s="57">
        <f>SUM(O6:O12)</f>
        <v>352</v>
      </c>
      <c r="P13" s="25">
        <f>IFERROR(N13/L13,"-")</f>
        <v>0.039160839160839</v>
      </c>
      <c r="Q13" s="26">
        <f>IFERROR(H13/L13,"-")</f>
        <v>0</v>
      </c>
      <c r="R13" s="27">
        <f>SUM(R6:R12)</f>
        <v>146</v>
      </c>
      <c r="S13" s="25">
        <f>IFERROR(R13/L13,"-")</f>
        <v>0.1020979020979</v>
      </c>
      <c r="T13" s="162">
        <f>SUM(T6:T12)</f>
        <v>4705500</v>
      </c>
      <c r="U13" s="162">
        <f>IFERROR(T13/L13,"-")</f>
        <v>3290.5594405594</v>
      </c>
      <c r="V13" s="162">
        <f>IFERROR(T13/R13,"-")</f>
        <v>32229.452054795</v>
      </c>
      <c r="W13" s="162">
        <f>T13-H13</f>
        <v>4705500</v>
      </c>
      <c r="X13" s="29" t="str">
        <f>T13/H13</f>
        <v>0</v>
      </c>
      <c r="Y13" s="4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