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<sst xmlns="http://schemas.openxmlformats.org/spreadsheetml/2006/main" uniqueCount="81">
  <si>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05月</t>
  </si>
  <si>
    <t>パートナー</t>
  </si>
  <si>
    <t>最終更新日</t>
  </si>
  <si>
    <t>05月10日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</si>
  <si>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</si>
  <si>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</si>
  <si>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</si>
  <si>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</si>
  <si>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</si>
  <si>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</si>
  <si>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</si>
  <si>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</si>
  <si>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</si>
  <si>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</si>
  <si>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</si>
  <si>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</si>
  <si>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</si>
  <si>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</si>
  <si>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</si>
  <si>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</si>
  <si>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</si>
  <si>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</si>
  <si>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</si>
  <si>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</si>
  <si>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</si>
  <si>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</si>
  <si>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</si>
  <si>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</si>
  <si>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</si>
  <si>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</si>
  <si>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</si>
  <si>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</si>
  <si>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</si>
  <si>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</si>
  <si>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</si>
  <si>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</si>
  <si>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</si>
  <si>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</si>
  <si>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</si>
  <si>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</si>
  <si>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</si>
  <si>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</si>
  <si>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</si>
  <si>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</si>
  <si>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</si>
  <si>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</si>
  <si>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</si>
  <si>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</si>
  <si>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</si>
  <si>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</si>
  <si>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</si>
  <si>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</si>
  <si>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</si>
  <si>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</si>
  <si>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</si>
  <si>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</si>
  <si>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</si>
  <si>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</si>
  <si>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5/1～5/31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</si>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</sst>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 t="str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0</v>
      </c>
      <c r="I8" s="64">
        <v>1700</v>
      </c>
      <c r="J8" s="60">
        <v>0</v>
      </c>
      <c r="K8" s="60">
        <v>0</v>
      </c>
      <c r="L8" s="60">
        <v>0</v>
      </c>
      <c r="M8" s="71">
        <v>0</v>
      </c>
      <c r="N8" s="122">
        <v>0</v>
      </c>
      <c r="O8" s="61" t="str">
        <f>IFERROR(M8/L8,"-")</f>
        <v>-</v>
      </c>
      <c r="P8" s="60">
        <v>0</v>
      </c>
      <c r="Q8" s="60">
        <v>0</v>
      </c>
      <c r="R8" s="61" t="str">
        <f>IFERROR(P8/M8,"-")</f>
        <v>-</v>
      </c>
      <c r="S8" s="62" t="str">
        <f>IFERROR(H8/SUM(M8:M8),"-")</f>
        <v>-</v>
      </c>
      <c r="T8" s="63">
        <v>0</v>
      </c>
      <c r="U8" s="61" t="str">
        <f>IF(M8=0,"-",T8/M8)</f>
        <v>-</v>
      </c>
      <c r="V8" s="164"/>
      <c r="W8" s="165" t="str">
        <f>IFERROR(V8/M8,"-")</f>
        <v>-</v>
      </c>
      <c r="X8" s="165" t="str">
        <f>IFERROR(V8/T8,"-")</f>
        <v>-</v>
      </c>
      <c r="Y8" s="159">
        <f>SUM(V8:V8)-SUM(H8:H8)</f>
        <v>0</v>
      </c>
      <c r="Z8" s="65" t="str">
        <f>SUM(V8:V8)/SUM(H8:H8)</f>
        <v>0</v>
      </c>
      <c r="AA8" s="58"/>
      <c r="AB8" s="72"/>
      <c r="AC8" s="73" t="str">
        <f>IF(M8=0,"",IF(AB8=0,"",(AB8/M8)))</f>
        <v/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/>
      <c r="AL8" s="79" t="str">
        <f>IF(M8=0,"",IF(AK8=0,"",(AK8/M8)))</f>
        <v/>
      </c>
      <c r="AM8" s="78"/>
      <c r="AN8" s="80" t="str">
        <f>IFERROR(AM8/AK8,"-")</f>
        <v>-</v>
      </c>
      <c r="AO8" s="81"/>
      <c r="AP8" s="82" t="str">
        <f>IFERROR(AO8/AK8,"-")</f>
        <v>-</v>
      </c>
      <c r="AQ8" s="83"/>
      <c r="AR8" s="83"/>
      <c r="AS8" s="83"/>
      <c r="AT8" s="84"/>
      <c r="AU8" s="85" t="str">
        <f>IF(M8=0,"",IF(AW8=0,"",(AW8/M8)))</f>
        <v/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 t="str">
        <f>IF(M8=0,"",IF(BC8=0,"",(BC8/M8)))</f>
        <v/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 t="str">
        <f>IF(M8=0,"",IF(BK8=0,"",(BK8/M8)))</f>
        <v/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 t="str">
        <f>IF(M8=0,"",IF(BU8=0,"",(BU8/M8)))</f>
        <v/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 t="str">
        <f>IF(M8=0,"",IF(CD8=0,"",(CD8/M8)))</f>
        <v/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0</v>
      </c>
      <c r="K13" s="24">
        <f>SUM(K6:K12)</f>
        <v>0</v>
      </c>
      <c r="L13" s="24">
        <f>SUM(L6:L12)</f>
        <v>0</v>
      </c>
      <c r="M13" s="24">
        <f>SUM(M6:M12)</f>
        <v>0</v>
      </c>
      <c r="N13" s="24">
        <f>SUM(N6:N12)</f>
        <v>0</v>
      </c>
      <c r="O13" s="25" t="str">
        <f>IFERROR(M13/L13,"-")</f>
        <v>-</v>
      </c>
      <c r="P13" s="57">
        <f>SUM(P6:P12)</f>
        <v>0</v>
      </c>
      <c r="Q13" s="57">
        <f>SUM(Q6:Q12)</f>
        <v>0</v>
      </c>
      <c r="R13" s="25" t="str">
        <f>IFERROR(P13/M13,"-")</f>
        <v>-</v>
      </c>
      <c r="S13" s="26" t="str">
        <f>IFERROR(H13/M13,"-")</f>
        <v>-</v>
      </c>
      <c r="T13" s="27">
        <f>SUM(T6:T12)</f>
        <v>0</v>
      </c>
      <c r="U13" s="25" t="str">
        <f>IFERROR(T13/M13,"-")</f>
        <v>-</v>
      </c>
      <c r="V13" s="162">
        <f>SUM(V6:V12)</f>
        <v>0</v>
      </c>
      <c r="W13" s="162" t="str">
        <f>IFERROR(V13/M13,"-")</f>
        <v>-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0.25629224396559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649649</v>
      </c>
      <c r="I6" s="60">
        <v>1382</v>
      </c>
      <c r="J6" s="60">
        <v>0</v>
      </c>
      <c r="K6" s="60">
        <v>22171</v>
      </c>
      <c r="L6" s="71">
        <v>389</v>
      </c>
      <c r="M6" s="61">
        <f>IFERROR(L6/K6,"-")</f>
        <v>0.017545442244373</v>
      </c>
      <c r="N6" s="60">
        <v>356</v>
      </c>
      <c r="O6" s="60">
        <v>55</v>
      </c>
      <c r="P6" s="61">
        <f>IFERROR(N6/(L6),"-")</f>
        <v>0.91516709511568</v>
      </c>
      <c r="Q6" s="62">
        <f>IFERROR(H6/SUM(L6:L6),"-")</f>
        <v>1670.0488431877</v>
      </c>
      <c r="R6" s="63">
        <v>25</v>
      </c>
      <c r="S6" s="61">
        <f>IF(L6=0,"-",R6/L6)</f>
        <v>0.06426735218509</v>
      </c>
      <c r="T6" s="164">
        <v>166500</v>
      </c>
      <c r="U6" s="165">
        <f>IFERROR(T6/L6,"-")</f>
        <v>428.0205655527</v>
      </c>
      <c r="V6" s="165">
        <f>IFERROR(T6/R6,"-")</f>
        <v>6660</v>
      </c>
      <c r="W6" s="159">
        <f>SUM(T6:T6)-SUM(H6:H6)</f>
        <v>-483149</v>
      </c>
      <c r="X6" s="65">
        <f>SUM(T6:T6)/SUM(H6:H6)</f>
        <v>0.25629224396559</v>
      </c>
      <c r="Y6" s="58"/>
      <c r="Z6" s="72">
        <v>1</v>
      </c>
      <c r="AA6" s="73">
        <f>IF(L6=0,"",IF(Z6=0,"",(Z6/L6)))</f>
        <v>0.0025706940874036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1</v>
      </c>
      <c r="AJ6" s="79">
        <f>IF(L6=0,"",IF(AI6=0,"",(AI6/L6)))</f>
        <v>0.0025706940874036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2</v>
      </c>
      <c r="AS6" s="85">
        <f>IF(L6=0,"",IF(AR6=0,"",(AR6/L6)))</f>
        <v>0.0051413881748072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19</v>
      </c>
      <c r="BB6" s="91">
        <f>IF(L6=0,"",IF(BA6=0,"",(BA6/L6)))</f>
        <v>0.048843187660668</v>
      </c>
      <c r="BC6" s="90"/>
      <c r="BD6" s="92">
        <f>IFERROR(BC6/BA6,"-")</f>
        <v>0</v>
      </c>
      <c r="BE6" s="93"/>
      <c r="BF6" s="94">
        <f>IFERROR(BE6/BA6,"-")</f>
        <v>0</v>
      </c>
      <c r="BG6" s="95"/>
      <c r="BH6" s="95"/>
      <c r="BI6" s="95"/>
      <c r="BJ6" s="97">
        <v>196</v>
      </c>
      <c r="BK6" s="98">
        <f>IF(L6=0,"",IF(BJ6=0,"",(BJ6/L6)))</f>
        <v>0.50385604113111</v>
      </c>
      <c r="BL6" s="99">
        <v>15</v>
      </c>
      <c r="BM6" s="100">
        <f>IFERROR(BL6/BJ6,"-")</f>
        <v>0.076530612244898</v>
      </c>
      <c r="BN6" s="101">
        <v>92000</v>
      </c>
      <c r="BO6" s="102">
        <f>IFERROR(BN6/BJ6,"-")</f>
        <v>469.38775510204</v>
      </c>
      <c r="BP6" s="103">
        <v>11</v>
      </c>
      <c r="BQ6" s="103">
        <v>2</v>
      </c>
      <c r="BR6" s="103">
        <v>2</v>
      </c>
      <c r="BS6" s="104">
        <v>143</v>
      </c>
      <c r="BT6" s="105">
        <f>IF(L6=0,"",IF(BS6=0,"",(BS6/L6)))</f>
        <v>0.36760925449871</v>
      </c>
      <c r="BU6" s="106">
        <v>8</v>
      </c>
      <c r="BV6" s="107">
        <f>IFERROR(BU6/BS6,"-")</f>
        <v>0.055944055944056</v>
      </c>
      <c r="BW6" s="108">
        <v>66000</v>
      </c>
      <c r="BX6" s="109">
        <f>IFERROR(BW6/BS6,"-")</f>
        <v>461.53846153846</v>
      </c>
      <c r="BY6" s="110">
        <v>4</v>
      </c>
      <c r="BZ6" s="110">
        <v>1</v>
      </c>
      <c r="CA6" s="110">
        <v>3</v>
      </c>
      <c r="CB6" s="111">
        <v>27</v>
      </c>
      <c r="CC6" s="112">
        <f>IF(L6=0,"",IF(CB6=0,"",(CB6/L6)))</f>
        <v>0.069408740359897</v>
      </c>
      <c r="CD6" s="113">
        <v>2</v>
      </c>
      <c r="CE6" s="114">
        <f>IFERROR(CD6/CB6,"-")</f>
        <v>0.074074074074074</v>
      </c>
      <c r="CF6" s="115">
        <v>8500</v>
      </c>
      <c r="CG6" s="116">
        <f>IFERROR(CF6/CB6,"-")</f>
        <v>314.81481481481</v>
      </c>
      <c r="CH6" s="117">
        <v>1</v>
      </c>
      <c r="CI6" s="117">
        <v>1</v>
      </c>
      <c r="CJ6" s="117"/>
      <c r="CK6" s="118">
        <v>25</v>
      </c>
      <c r="CL6" s="119">
        <v>166500</v>
      </c>
      <c r="CM6" s="119">
        <v>27000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3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0</v>
      </c>
      <c r="L9" s="71">
        <v>0</v>
      </c>
      <c r="M9" s="61" t="str">
        <f>IFERROR(L9/K9,"-")</f>
        <v>-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1382</v>
      </c>
      <c r="J13" s="24">
        <f>SUM(J6:J12)</f>
        <v>0</v>
      </c>
      <c r="K13" s="24">
        <f>SUM(K6:K12)</f>
        <v>22174</v>
      </c>
      <c r="L13" s="24">
        <f>SUM(L6:L12)</f>
        <v>389</v>
      </c>
      <c r="M13" s="25">
        <f>IFERROR(L13/K13,"-")</f>
        <v>0.017543068458555</v>
      </c>
      <c r="N13" s="57">
        <f>SUM(N6:N12)</f>
        <v>356</v>
      </c>
      <c r="O13" s="57">
        <f>SUM(O6:O12)</f>
        <v>55</v>
      </c>
      <c r="P13" s="25">
        <f>IFERROR(N13/L13,"-")</f>
        <v>0.91516709511568</v>
      </c>
      <c r="Q13" s="26">
        <f>IFERROR(H13/L13,"-")</f>
        <v>0</v>
      </c>
      <c r="R13" s="27">
        <f>SUM(R6:R12)</f>
        <v>25</v>
      </c>
      <c r="S13" s="25">
        <f>IFERROR(R13/L13,"-")</f>
        <v>0.06426735218509</v>
      </c>
      <c r="T13" s="162">
        <f>SUM(T6:T12)</f>
        <v>166500</v>
      </c>
      <c r="U13" s="162">
        <f>IFERROR(T13/L13,"-")</f>
        <v>428.0205655527</v>
      </c>
      <c r="V13" s="162">
        <f>IFERROR(T13/R13,"-")</f>
        <v>6660</v>
      </c>
      <c r="W13" s="162">
        <f>T13-H13</f>
        <v>166500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