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<sst xmlns="http://schemas.openxmlformats.org/spreadsheetml/2006/main" uniqueCount="81">
  <si>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04月</t>
  </si>
  <si>
    <t>パートナー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</si>
  <si>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</si>
  <si>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</si>
  <si>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</si>
  <si>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</si>
  <si>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</si>
  <si>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</si>
  <si>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</si>
  <si>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</si>
  <si>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</si>
  <si>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</si>
  <si>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</si>
  <si>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</si>
  <si>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</si>
  <si>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</si>
  <si>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</si>
  <si>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</si>
  <si>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</si>
  <si>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</si>
  <si>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</si>
  <si>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</si>
  <si>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</si>
  <si>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</si>
  <si>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</si>
  <si>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</si>
  <si>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</si>
  <si>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</si>
  <si>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</si>
  <si>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</si>
  <si>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</si>
  <si>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</si>
  <si>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</si>
  <si>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</si>
  <si>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</si>
  <si>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</si>
  <si>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</si>
  <si>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</si>
  <si>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</si>
  <si>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</si>
  <si>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</si>
  <si>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</si>
  <si>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</si>
  <si>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</si>
  <si>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</si>
  <si>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</si>
  <si>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</si>
  <si>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</si>
  <si>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</si>
  <si>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</si>
  <si>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</si>
  <si>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</si>
  <si>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</si>
  <si>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</si>
  <si>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</si>
  <si>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</si>
  <si>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</si>
  <si>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</si>
  <si>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4/1～4/30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</si>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</sst>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0.81303047178954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2328941</v>
      </c>
      <c r="I6" s="60">
        <v>3442</v>
      </c>
      <c r="J6" s="60">
        <v>0</v>
      </c>
      <c r="K6" s="60">
        <v>83543</v>
      </c>
      <c r="L6" s="71">
        <v>1009</v>
      </c>
      <c r="M6" s="61">
        <f>IFERROR(L6/K6,"-")</f>
        <v>0.01207761272638</v>
      </c>
      <c r="N6" s="60">
        <v>215</v>
      </c>
      <c r="O6" s="60">
        <v>282</v>
      </c>
      <c r="P6" s="61">
        <f>IFERROR(N6/(L6),"-")</f>
        <v>0.21308225966303</v>
      </c>
      <c r="Q6" s="62">
        <f>IFERROR(H6/SUM(L6:L6),"-")</f>
        <v>2308.1674925669</v>
      </c>
      <c r="R6" s="63">
        <v>114</v>
      </c>
      <c r="S6" s="61">
        <f>IF(L6=0,"-",R6/L6)</f>
        <v>0.11298315163528</v>
      </c>
      <c r="T6" s="164">
        <v>1893500</v>
      </c>
      <c r="U6" s="165">
        <f>IFERROR(T6/L6,"-")</f>
        <v>1876.6105054509</v>
      </c>
      <c r="V6" s="165">
        <f>IFERROR(T6/R6,"-")</f>
        <v>16609.649122807</v>
      </c>
      <c r="W6" s="159">
        <f>SUM(T6:T6)-SUM(H6:H6)</f>
        <v>-435441</v>
      </c>
      <c r="X6" s="65">
        <f>SUM(T6:T6)/SUM(H6:H6)</f>
        <v>0.81303047178954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>
        <v>1</v>
      </c>
      <c r="AJ6" s="79">
        <f>IF(L6=0,"",IF(AI6=0,"",(AI6/L6)))</f>
        <v>0.00099108027750248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7</v>
      </c>
      <c r="AS6" s="85">
        <f>IF(L6=0,"",IF(AR6=0,"",(AR6/L6)))</f>
        <v>0.0069375619425173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35</v>
      </c>
      <c r="BB6" s="91">
        <f>IF(L6=0,"",IF(BA6=0,"",(BA6/L6)))</f>
        <v>0.034687809712587</v>
      </c>
      <c r="BC6" s="90">
        <v>2</v>
      </c>
      <c r="BD6" s="92">
        <f>IFERROR(BC6/BA6,"-")</f>
        <v>0.057142857142857</v>
      </c>
      <c r="BE6" s="93">
        <v>12500</v>
      </c>
      <c r="BF6" s="94">
        <f>IFERROR(BE6/BA6,"-")</f>
        <v>357.14285714286</v>
      </c>
      <c r="BG6" s="95">
        <v>1</v>
      </c>
      <c r="BH6" s="95"/>
      <c r="BI6" s="95">
        <v>1</v>
      </c>
      <c r="BJ6" s="97">
        <v>577</v>
      </c>
      <c r="BK6" s="98">
        <f>IF(L6=0,"",IF(BJ6=0,"",(BJ6/L6)))</f>
        <v>0.57185332011893</v>
      </c>
      <c r="BL6" s="99">
        <v>60</v>
      </c>
      <c r="BM6" s="100">
        <f>IFERROR(BL6/BJ6,"-")</f>
        <v>0.10398613518198</v>
      </c>
      <c r="BN6" s="101">
        <v>784000</v>
      </c>
      <c r="BO6" s="102">
        <f>IFERROR(BN6/BJ6,"-")</f>
        <v>1358.7521663778</v>
      </c>
      <c r="BP6" s="103">
        <v>27</v>
      </c>
      <c r="BQ6" s="103">
        <v>14</v>
      </c>
      <c r="BR6" s="103">
        <v>19</v>
      </c>
      <c r="BS6" s="104">
        <v>324</v>
      </c>
      <c r="BT6" s="105">
        <f>IF(L6=0,"",IF(BS6=0,"",(BS6/L6)))</f>
        <v>0.3211100099108</v>
      </c>
      <c r="BU6" s="106">
        <v>41</v>
      </c>
      <c r="BV6" s="107">
        <f>IFERROR(BU6/BS6,"-")</f>
        <v>0.12654320987654</v>
      </c>
      <c r="BW6" s="108">
        <v>980000</v>
      </c>
      <c r="BX6" s="109">
        <f>IFERROR(BW6/BS6,"-")</f>
        <v>3024.6913580247</v>
      </c>
      <c r="BY6" s="110">
        <v>16</v>
      </c>
      <c r="BZ6" s="110">
        <v>7</v>
      </c>
      <c r="CA6" s="110">
        <v>18</v>
      </c>
      <c r="CB6" s="111">
        <v>65</v>
      </c>
      <c r="CC6" s="112">
        <f>IF(L6=0,"",IF(CB6=0,"",(CB6/L6)))</f>
        <v>0.064420218037661</v>
      </c>
      <c r="CD6" s="113">
        <v>11</v>
      </c>
      <c r="CE6" s="114">
        <f>IFERROR(CD6/CB6,"-")</f>
        <v>0.16923076923077</v>
      </c>
      <c r="CF6" s="115">
        <v>117000</v>
      </c>
      <c r="CG6" s="116">
        <f>IFERROR(CF6/CB6,"-")</f>
        <v>1800</v>
      </c>
      <c r="CH6" s="117">
        <v>7</v>
      </c>
      <c r="CI6" s="117">
        <v>1</v>
      </c>
      <c r="CJ6" s="117">
        <v>3</v>
      </c>
      <c r="CK6" s="118">
        <v>114</v>
      </c>
      <c r="CL6" s="119">
        <v>1893500</v>
      </c>
      <c r="CM6" s="119">
        <v>280000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11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0</v>
      </c>
      <c r="L9" s="71">
        <v>0</v>
      </c>
      <c r="M9" s="61" t="str">
        <f>IFERROR(L9/K9,"-")</f>
        <v>-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3442</v>
      </c>
      <c r="J13" s="24">
        <f>SUM(J6:J12)</f>
        <v>0</v>
      </c>
      <c r="K13" s="24">
        <f>SUM(K6:K12)</f>
        <v>83554</v>
      </c>
      <c r="L13" s="24">
        <f>SUM(L6:L12)</f>
        <v>1009</v>
      </c>
      <c r="M13" s="25">
        <f>IFERROR(L13/K13,"-")</f>
        <v>0.012076022691912</v>
      </c>
      <c r="N13" s="57">
        <f>SUM(N6:N12)</f>
        <v>215</v>
      </c>
      <c r="O13" s="57">
        <f>SUM(O6:O12)</f>
        <v>282</v>
      </c>
      <c r="P13" s="25">
        <f>IFERROR(N13/L13,"-")</f>
        <v>0.21308225966303</v>
      </c>
      <c r="Q13" s="26">
        <f>IFERROR(H13/L13,"-")</f>
        <v>0</v>
      </c>
      <c r="R13" s="27">
        <f>SUM(R6:R12)</f>
        <v>114</v>
      </c>
      <c r="S13" s="25">
        <f>IFERROR(R13/L13,"-")</f>
        <v>0.11298315163528</v>
      </c>
      <c r="T13" s="162">
        <f>SUM(T6:T12)</f>
        <v>1893500</v>
      </c>
      <c r="U13" s="162">
        <f>IFERROR(T13/L13,"-")</f>
        <v>1876.6105054509</v>
      </c>
      <c r="V13" s="162">
        <f>IFERROR(T13/R13,"-")</f>
        <v>16609.649122807</v>
      </c>
      <c r="W13" s="162">
        <f>T13-H13</f>
        <v>1893500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