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<sst xmlns="http://schemas.openxmlformats.org/spreadsheetml/2006/main" uniqueCount="81">
  <si>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11月</t>
  </si>
  <si>
    <t>パートナー</t>
  </si>
  <si>
    <t>最終更新日</t>
  </si>
  <si>
    <t>02月28日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</si>
  <si>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</si>
  <si>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</si>
  <si>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</si>
  <si>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</si>
  <si>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</si>
  <si>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</si>
  <si>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</si>
  <si>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</si>
  <si>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</si>
  <si>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</si>
  <si>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</si>
  <si>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</si>
  <si>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</si>
  <si>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</si>
  <si>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</si>
  <si>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</si>
  <si>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</si>
  <si>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</si>
  <si>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</si>
  <si>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</si>
  <si>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</si>
  <si>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</si>
  <si>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</si>
  <si>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</si>
  <si>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</si>
  <si>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</si>
  <si>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</si>
  <si>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</si>
  <si>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</si>
  <si>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</si>
  <si>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</si>
  <si>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</si>
  <si>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</si>
  <si>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</si>
  <si>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</si>
  <si>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</si>
  <si>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</si>
  <si>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</si>
  <si>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</si>
  <si>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</si>
  <si>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</si>
  <si>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</si>
  <si>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</si>
  <si>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</si>
  <si>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</si>
  <si>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</si>
  <si>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</si>
  <si>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</si>
  <si>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</si>
  <si>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</si>
  <si>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</si>
  <si>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</si>
  <si>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</si>
  <si>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</si>
  <si>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11/1～11/30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</si>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</sst>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 t="str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0</v>
      </c>
      <c r="I8" s="64">
        <v>1700</v>
      </c>
      <c r="J8" s="60">
        <v>0</v>
      </c>
      <c r="K8" s="60">
        <v>0</v>
      </c>
      <c r="L8" s="60">
        <v>0</v>
      </c>
      <c r="M8" s="71">
        <v>0</v>
      </c>
      <c r="N8" s="122">
        <v>0</v>
      </c>
      <c r="O8" s="61" t="str">
        <f>IFERROR(M8/L8,"-")</f>
        <v>-</v>
      </c>
      <c r="P8" s="60">
        <v>0</v>
      </c>
      <c r="Q8" s="60">
        <v>0</v>
      </c>
      <c r="R8" s="61" t="str">
        <f>IFERROR(P8/M8,"-")</f>
        <v>-</v>
      </c>
      <c r="S8" s="62" t="str">
        <f>IFERROR(H8/SUM(M8:M8),"-")</f>
        <v>-</v>
      </c>
      <c r="T8" s="63">
        <v>0</v>
      </c>
      <c r="U8" s="61" t="str">
        <f>IF(M8=0,"-",T8/M8)</f>
        <v>-</v>
      </c>
      <c r="V8" s="164"/>
      <c r="W8" s="165" t="str">
        <f>IFERROR(V8/M8,"-")</f>
        <v>-</v>
      </c>
      <c r="X8" s="165" t="str">
        <f>IFERROR(V8/T8,"-")</f>
        <v>-</v>
      </c>
      <c r="Y8" s="159">
        <f>SUM(V8:V8)-SUM(H8:H8)</f>
        <v>0</v>
      </c>
      <c r="Z8" s="65" t="str">
        <f>SUM(V8:V8)/SUM(H8:H8)</f>
        <v>0</v>
      </c>
      <c r="AA8" s="58"/>
      <c r="AB8" s="72"/>
      <c r="AC8" s="73" t="str">
        <f>IF(M8=0,"",IF(AB8=0,"",(AB8/M8)))</f>
        <v/>
      </c>
      <c r="AD8" s="72"/>
      <c r="AE8" s="74" t="str">
        <f>IFERROR(AD8/AB8,"-")</f>
        <v>-</v>
      </c>
      <c r="AF8" s="75"/>
      <c r="AG8" s="76" t="str">
        <f>IFERROR(AF8/AB8,"-")</f>
        <v>-</v>
      </c>
      <c r="AH8" s="77"/>
      <c r="AI8" s="77"/>
      <c r="AJ8" s="77"/>
      <c r="AK8" s="78"/>
      <c r="AL8" s="79" t="str">
        <f>IF(M8=0,"",IF(AK8=0,"",(AK8/M8)))</f>
        <v/>
      </c>
      <c r="AM8" s="78"/>
      <c r="AN8" s="80" t="str">
        <f>IFERROR(AM8/AK8,"-")</f>
        <v>-</v>
      </c>
      <c r="AO8" s="81"/>
      <c r="AP8" s="82" t="str">
        <f>IFERROR(AO8/AK8,"-")</f>
        <v>-</v>
      </c>
      <c r="AQ8" s="83"/>
      <c r="AR8" s="83"/>
      <c r="AS8" s="83"/>
      <c r="AT8" s="84"/>
      <c r="AU8" s="85" t="str">
        <f>IF(M8=0,"",IF(AW8=0,"",(AW8/M8)))</f>
        <v/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/>
      <c r="BD8" s="91" t="str">
        <f>IF(M8=0,"",IF(BC8=0,"",(BC8/M8)))</f>
        <v/>
      </c>
      <c r="BE8" s="90"/>
      <c r="BF8" s="92" t="str">
        <f>IFERROR(BE8/BC8,"-")</f>
        <v>-</v>
      </c>
      <c r="BG8" s="93"/>
      <c r="BH8" s="94" t="str">
        <f>IFERROR(BG8/BC8,"-")</f>
        <v>-</v>
      </c>
      <c r="BI8" s="95"/>
      <c r="BJ8" s="95"/>
      <c r="BK8" s="95"/>
      <c r="BL8" s="97"/>
      <c r="BM8" s="98" t="str">
        <f>IF(M8=0,"",IF(BK8=0,"",(BK8/M8)))</f>
        <v/>
      </c>
      <c r="BN8" s="99"/>
      <c r="BO8" s="100" t="str">
        <f>IFERROR(BN8/BK8,"-")</f>
        <v>-</v>
      </c>
      <c r="BP8" s="101"/>
      <c r="BQ8" s="102" t="str">
        <f>IFERROR(BP8/BK8,"-")</f>
        <v>-</v>
      </c>
      <c r="BR8" s="103"/>
      <c r="BS8" s="103"/>
      <c r="BT8" s="103"/>
      <c r="BU8" s="104"/>
      <c r="BV8" s="105" t="str">
        <f>IF(M8=0,"",IF(BU8=0,"",(BU8/M8)))</f>
        <v/>
      </c>
      <c r="BW8" s="106"/>
      <c r="BX8" s="107" t="str">
        <f>IFERROR(BW8/BU8,"-")</f>
        <v>-</v>
      </c>
      <c r="BY8" s="108"/>
      <c r="BZ8" s="109" t="str">
        <f>IFERROR(BY8/BU8,"-")</f>
        <v>-</v>
      </c>
      <c r="CA8" s="110"/>
      <c r="CB8" s="110"/>
      <c r="CC8" s="110"/>
      <c r="CD8" s="111"/>
      <c r="CE8" s="112" t="str">
        <f>IF(M8=0,"",IF(CD8=0,"",(CD8/M8)))</f>
        <v/>
      </c>
      <c r="CF8" s="113"/>
      <c r="CG8" s="114" t="str">
        <f>IFERROR(CF8/CD8,"-")</f>
        <v>-</v>
      </c>
      <c r="CH8" s="115"/>
      <c r="CI8" s="116" t="str">
        <f>IFERROR(CH8/CD8,"-")</f>
        <v>-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0</v>
      </c>
      <c r="K13" s="24">
        <f>SUM(K6:K12)</f>
        <v>0</v>
      </c>
      <c r="L13" s="24">
        <f>SUM(L6:L12)</f>
        <v>0</v>
      </c>
      <c r="M13" s="24">
        <f>SUM(M6:M12)</f>
        <v>0</v>
      </c>
      <c r="N13" s="24">
        <f>SUM(N6:N12)</f>
        <v>0</v>
      </c>
      <c r="O13" s="25" t="str">
        <f>IFERROR(M13/L13,"-")</f>
        <v>-</v>
      </c>
      <c r="P13" s="57">
        <f>SUM(P6:P12)</f>
        <v>0</v>
      </c>
      <c r="Q13" s="57">
        <f>SUM(Q6:Q12)</f>
        <v>0</v>
      </c>
      <c r="R13" s="25" t="str">
        <f>IFERROR(P13/M13,"-")</f>
        <v>-</v>
      </c>
      <c r="S13" s="26" t="str">
        <f>IFERROR(H13/M13,"-")</f>
        <v>-</v>
      </c>
      <c r="T13" s="27">
        <f>SUM(T6:T12)</f>
        <v>0</v>
      </c>
      <c r="U13" s="25" t="str">
        <f>IFERROR(T13/M13,"-")</f>
        <v>-</v>
      </c>
      <c r="V13" s="162">
        <f>SUM(V6:V12)</f>
        <v>0</v>
      </c>
      <c r="W13" s="162" t="str">
        <f>IFERROR(V13/M13,"-")</f>
        <v>-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4.0814717739368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2904957</v>
      </c>
      <c r="I6" s="60">
        <v>4833</v>
      </c>
      <c r="J6" s="60">
        <v>0</v>
      </c>
      <c r="K6" s="60">
        <v>144821</v>
      </c>
      <c r="L6" s="71">
        <v>1196</v>
      </c>
      <c r="M6" s="61">
        <f>IFERROR(L6/K6,"-")</f>
        <v>0.0082584708018865</v>
      </c>
      <c r="N6" s="60">
        <v>43</v>
      </c>
      <c r="O6" s="60">
        <v>338</v>
      </c>
      <c r="P6" s="61">
        <f>IFERROR(N6/(L6),"-")</f>
        <v>0.035953177257525</v>
      </c>
      <c r="Q6" s="62">
        <f>IFERROR(H6/SUM(L6:L6),"-")</f>
        <v>2428.893812709</v>
      </c>
      <c r="R6" s="63">
        <v>138</v>
      </c>
      <c r="S6" s="61">
        <f>IF(L6=0,"-",R6/L6)</f>
        <v>0.11538461538462</v>
      </c>
      <c r="T6" s="164">
        <v>11856500</v>
      </c>
      <c r="U6" s="165">
        <f>IFERROR(T6/L6,"-")</f>
        <v>9913.4615384615</v>
      </c>
      <c r="V6" s="165">
        <f>IFERROR(T6/R6,"-")</f>
        <v>85916.666666667</v>
      </c>
      <c r="W6" s="159">
        <f>SUM(T6:T6)-SUM(H6:H6)</f>
        <v>8951543</v>
      </c>
      <c r="X6" s="65">
        <f>SUM(T6:T6)/SUM(H6:H6)</f>
        <v>4.0814717739368</v>
      </c>
      <c r="Y6" s="58"/>
      <c r="Z6" s="72">
        <v>1</v>
      </c>
      <c r="AA6" s="73">
        <f>IF(L6=0,"",IF(Z6=0,"",(Z6/L6)))</f>
        <v>0.00083612040133779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1</v>
      </c>
      <c r="AJ6" s="79">
        <f>IF(L6=0,"",IF(AI6=0,"",(AI6/L6)))</f>
        <v>0.00083612040133779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12</v>
      </c>
      <c r="AS6" s="85">
        <f>IF(L6=0,"",IF(AR6=0,"",(AR6/L6)))</f>
        <v>0.010033444816054</v>
      </c>
      <c r="AT6" s="84">
        <v>1</v>
      </c>
      <c r="AU6" s="86">
        <f>IFERROR(AT6/AR6,"-")</f>
        <v>0.083333333333333</v>
      </c>
      <c r="AV6" s="87">
        <v>12000</v>
      </c>
      <c r="AW6" s="88">
        <f>IFERROR(AV6/AR6,"-")</f>
        <v>1000</v>
      </c>
      <c r="AX6" s="89"/>
      <c r="AY6" s="89"/>
      <c r="AZ6" s="89">
        <v>1</v>
      </c>
      <c r="BA6" s="90">
        <v>27</v>
      </c>
      <c r="BB6" s="91">
        <f>IF(L6=0,"",IF(BA6=0,"",(BA6/L6)))</f>
        <v>0.02257525083612</v>
      </c>
      <c r="BC6" s="90">
        <v>1</v>
      </c>
      <c r="BD6" s="92">
        <f>IFERROR(BC6/BA6,"-")</f>
        <v>0.037037037037037</v>
      </c>
      <c r="BE6" s="93">
        <v>2000</v>
      </c>
      <c r="BF6" s="94">
        <f>IFERROR(BE6/BA6,"-")</f>
        <v>74.074074074074</v>
      </c>
      <c r="BG6" s="95">
        <v>1</v>
      </c>
      <c r="BH6" s="95"/>
      <c r="BI6" s="95"/>
      <c r="BJ6" s="97">
        <v>508</v>
      </c>
      <c r="BK6" s="98">
        <f>IF(L6=0,"",IF(BJ6=0,"",(BJ6/L6)))</f>
        <v>0.4247491638796</v>
      </c>
      <c r="BL6" s="99">
        <v>49</v>
      </c>
      <c r="BM6" s="100">
        <f>IFERROR(BL6/BJ6,"-")</f>
        <v>0.096456692913386</v>
      </c>
      <c r="BN6" s="101">
        <v>2645500</v>
      </c>
      <c r="BO6" s="102">
        <f>IFERROR(BN6/BJ6,"-")</f>
        <v>5207.6771653543</v>
      </c>
      <c r="BP6" s="103">
        <v>18</v>
      </c>
      <c r="BQ6" s="103">
        <v>8</v>
      </c>
      <c r="BR6" s="103">
        <v>23</v>
      </c>
      <c r="BS6" s="104">
        <v>495</v>
      </c>
      <c r="BT6" s="105">
        <f>IF(L6=0,"",IF(BS6=0,"",(BS6/L6)))</f>
        <v>0.41387959866221</v>
      </c>
      <c r="BU6" s="106">
        <v>67</v>
      </c>
      <c r="BV6" s="107">
        <f>IFERROR(BU6/BS6,"-")</f>
        <v>0.13535353535354</v>
      </c>
      <c r="BW6" s="108">
        <v>6812000</v>
      </c>
      <c r="BX6" s="109">
        <f>IFERROR(BW6/BS6,"-")</f>
        <v>13761.616161616</v>
      </c>
      <c r="BY6" s="110">
        <v>18</v>
      </c>
      <c r="BZ6" s="110">
        <v>10</v>
      </c>
      <c r="CA6" s="110">
        <v>39</v>
      </c>
      <c r="CB6" s="111">
        <v>152</v>
      </c>
      <c r="CC6" s="112">
        <f>IF(L6=0,"",IF(CB6=0,"",(CB6/L6)))</f>
        <v>0.12709030100334</v>
      </c>
      <c r="CD6" s="113">
        <v>20</v>
      </c>
      <c r="CE6" s="114">
        <f>IFERROR(CD6/CB6,"-")</f>
        <v>0.13157894736842</v>
      </c>
      <c r="CF6" s="115">
        <v>2385000</v>
      </c>
      <c r="CG6" s="116">
        <f>IFERROR(CF6/CB6,"-")</f>
        <v>15690.789473684</v>
      </c>
      <c r="CH6" s="117">
        <v>3</v>
      </c>
      <c r="CI6" s="117">
        <v>4</v>
      </c>
      <c r="CJ6" s="117">
        <v>13</v>
      </c>
      <c r="CK6" s="118">
        <v>138</v>
      </c>
      <c r="CL6" s="119">
        <v>11856500</v>
      </c>
      <c r="CM6" s="119">
        <v>2240000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1</v>
      </c>
      <c r="J7" s="60">
        <v>0</v>
      </c>
      <c r="K7" s="60">
        <v>0</v>
      </c>
      <c r="L7" s="71">
        <v>1</v>
      </c>
      <c r="M7" s="61" t="str">
        <f>IFERROR(L7/K7,"-")</f>
        <v>-</v>
      </c>
      <c r="N7" s="60">
        <v>0</v>
      </c>
      <c r="O7" s="60">
        <v>0</v>
      </c>
      <c r="P7" s="61">
        <f>IFERROR(N7/(L7),"-")</f>
        <v>0</v>
      </c>
      <c r="Q7" s="62">
        <f>IFERROR(H7/SUM(L7:L7),"-")</f>
        <v>0</v>
      </c>
      <c r="R7" s="63">
        <v>0</v>
      </c>
      <c r="S7" s="61">
        <f>IF(L7=0,"-",R7/L7)</f>
        <v>0</v>
      </c>
      <c r="T7" s="164"/>
      <c r="U7" s="165">
        <f>IFERROR(T7/L7,"-")</f>
        <v>0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>
        <f>IF(L7=0,"",IF(Z7=0,"",(Z7/L7)))</f>
        <v>0</v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>
        <f>IF(L7=0,"",IF(AI7=0,"",(AI7/L7)))</f>
        <v>0</v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>
        <f>IF(L7=0,"",IF(AR7=0,"",(AR7/L7)))</f>
        <v>0</v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>
        <f>IF(L7=0,"",IF(BA7=0,"",(BA7/L7)))</f>
        <v>0</v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>
        <v>1</v>
      </c>
      <c r="BK7" s="98">
        <f>IF(L7=0,"",IF(BJ7=0,"",(BJ7/L7)))</f>
        <v>1</v>
      </c>
      <c r="BL7" s="99"/>
      <c r="BM7" s="100">
        <f>IFERROR(BL7/BJ7,"-")</f>
        <v>0</v>
      </c>
      <c r="BN7" s="101"/>
      <c r="BO7" s="102">
        <f>IFERROR(BN7/BJ7,"-")</f>
        <v>0</v>
      </c>
      <c r="BP7" s="103"/>
      <c r="BQ7" s="103"/>
      <c r="BR7" s="103"/>
      <c r="BS7" s="104"/>
      <c r="BT7" s="105">
        <f>IF(L7=0,"",IF(BS7=0,"",(BS7/L7)))</f>
        <v>0</v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>
        <f>IF(L7=0,"",IF(CB7=0,"",(CB7/L7)))</f>
        <v>0</v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1</v>
      </c>
      <c r="J8" s="60">
        <v>0</v>
      </c>
      <c r="K8" s="60">
        <v>39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0</v>
      </c>
      <c r="L9" s="71">
        <v>0</v>
      </c>
      <c r="M9" s="61" t="str">
        <f>IFERROR(L9/K9,"-")</f>
        <v>-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4</v>
      </c>
      <c r="L10" s="71">
        <v>0</v>
      </c>
      <c r="M10" s="61">
        <f>IFERROR(L10/K10,"-")</f>
        <v>0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4835</v>
      </c>
      <c r="J13" s="24">
        <f>SUM(J6:J12)</f>
        <v>0</v>
      </c>
      <c r="K13" s="24">
        <f>SUM(K6:K12)</f>
        <v>144864</v>
      </c>
      <c r="L13" s="24">
        <f>SUM(L6:L12)</f>
        <v>1197</v>
      </c>
      <c r="M13" s="25">
        <f>IFERROR(L13/K13,"-")</f>
        <v>0.0082629224652087</v>
      </c>
      <c r="N13" s="57">
        <f>SUM(N6:N12)</f>
        <v>43</v>
      </c>
      <c r="O13" s="57">
        <f>SUM(O6:O12)</f>
        <v>338</v>
      </c>
      <c r="P13" s="25">
        <f>IFERROR(N13/L13,"-")</f>
        <v>0.035923141186299</v>
      </c>
      <c r="Q13" s="26">
        <f>IFERROR(H13/L13,"-")</f>
        <v>0</v>
      </c>
      <c r="R13" s="27">
        <f>SUM(R6:R12)</f>
        <v>138</v>
      </c>
      <c r="S13" s="25">
        <f>IFERROR(R13/L13,"-")</f>
        <v>0.11528822055138</v>
      </c>
      <c r="T13" s="162">
        <f>SUM(T6:T12)</f>
        <v>11856500</v>
      </c>
      <c r="U13" s="162">
        <f>IFERROR(T13/L13,"-")</f>
        <v>9905.1796157059</v>
      </c>
      <c r="V13" s="162">
        <f>IFERROR(T13/R13,"-")</f>
        <v>85916.666666667</v>
      </c>
      <c r="W13" s="162">
        <f>T13-H13</f>
        <v>11856500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