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<sst xmlns="http://schemas.openxmlformats.org/spreadsheetml/2006/main" uniqueCount="81">
  <si>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08月</t>
  </si>
  <si>
    <t>パートナー</t>
  </si>
  <si>
    <t>最終更新日</t>
  </si>
  <si>
    <t>11月30日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</si>
  <si>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</si>
  <si>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</si>
  <si>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</si>
  <si>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</si>
  <si>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</si>
  <si>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</si>
  <si>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</si>
  <si>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</si>
  <si>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</si>
  <si>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</si>
  <si>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</si>
  <si>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</si>
  <si>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</si>
  <si>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</si>
  <si>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</si>
  <si>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</si>
  <si>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</si>
  <si>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</si>
  <si>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</si>
  <si>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</si>
  <si>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</si>
  <si>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</si>
  <si>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</si>
  <si>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</si>
  <si>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</si>
  <si>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</si>
  <si>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</si>
  <si>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</si>
  <si>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</si>
  <si>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</si>
  <si>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</si>
  <si>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</si>
  <si>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</si>
  <si>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</si>
  <si>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</si>
  <si>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</si>
  <si>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</si>
  <si>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</si>
  <si>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</si>
  <si>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</si>
  <si>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</si>
  <si>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</si>
  <si>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</si>
  <si>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</si>
  <si>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</si>
  <si>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</si>
  <si>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</si>
  <si>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</si>
  <si>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</si>
  <si>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</si>
  <si>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</si>
  <si>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</si>
  <si>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</si>
  <si>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</si>
  <si>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8/1～8/31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</si>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</sst>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81000</v>
      </c>
      <c r="I8" s="64">
        <v>1700</v>
      </c>
      <c r="J8" s="60">
        <v>173</v>
      </c>
      <c r="K8" s="60">
        <v>0</v>
      </c>
      <c r="L8" s="60">
        <v>1192</v>
      </c>
      <c r="M8" s="71">
        <v>54</v>
      </c>
      <c r="N8" s="122">
        <v>47</v>
      </c>
      <c r="O8" s="61">
        <f>IFERROR(M8/L8,"-")</f>
        <v>0.045302013422819</v>
      </c>
      <c r="P8" s="60">
        <v>0</v>
      </c>
      <c r="Q8" s="60">
        <v>1</v>
      </c>
      <c r="R8" s="61">
        <f>IFERROR(P8/M8,"-")</f>
        <v>0</v>
      </c>
      <c r="S8" s="62">
        <f>IFERROR(H8/SUM(M8:M8),"-")</f>
        <v>1500</v>
      </c>
      <c r="T8" s="63">
        <v>0</v>
      </c>
      <c r="U8" s="61">
        <f>IF(M8=0,"-",T8/M8)</f>
        <v>0</v>
      </c>
      <c r="V8" s="164"/>
      <c r="W8" s="165">
        <f>IFERROR(V8/M8,"-")</f>
        <v>0</v>
      </c>
      <c r="X8" s="165" t="str">
        <f>IFERROR(V8/T8,"-")</f>
        <v>-</v>
      </c>
      <c r="Y8" s="159">
        <f>SUM(V8:V8)-SUM(H8:H8)</f>
        <v>-81000</v>
      </c>
      <c r="Z8" s="65">
        <f>SUM(V8:V8)/SUM(H8:H8)</f>
        <v>0</v>
      </c>
      <c r="AA8" s="58"/>
      <c r="AB8" s="72">
        <v>7</v>
      </c>
      <c r="AC8" s="73">
        <f>IF(M8=0,"",IF(AB8=0,"",(AB8/M8)))</f>
        <v>0.12962962962963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1</v>
      </c>
      <c r="AL8" s="79">
        <f>IF(M8=0,"",IF(AK8=0,"",(AK8/M8)))</f>
        <v>0.018518518518519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5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5</v>
      </c>
      <c r="BD8" s="91">
        <f>IF(M8=0,"",IF(BC8=0,"",(BC8/M8)))</f>
        <v>0.092592592592593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10</v>
      </c>
      <c r="BL8" s="97"/>
      <c r="BM8" s="98">
        <f>IF(M8=0,"",IF(BK8=0,"",(BK8/M8)))</f>
        <v>0.18518518518519</v>
      </c>
      <c r="BN8" s="99"/>
      <c r="BO8" s="100">
        <f>IFERROR(BN8/BK8,"-")</f>
        <v>0</v>
      </c>
      <c r="BP8" s="101"/>
      <c r="BQ8" s="102">
        <f>IFERROR(BP8/BK8,"-")</f>
        <v>0</v>
      </c>
      <c r="BR8" s="103"/>
      <c r="BS8" s="103"/>
      <c r="BT8" s="103"/>
      <c r="BU8" s="104">
        <v>14</v>
      </c>
      <c r="BV8" s="105">
        <f>IF(M8=0,"",IF(BU8=0,"",(BU8/M8)))</f>
        <v>0.25925925925926</v>
      </c>
      <c r="BW8" s="106"/>
      <c r="BX8" s="107">
        <f>IFERROR(BW8/BU8,"-")</f>
        <v>0</v>
      </c>
      <c r="BY8" s="108"/>
      <c r="BZ8" s="109">
        <f>IFERROR(BY8/BU8,"-")</f>
        <v>0</v>
      </c>
      <c r="CA8" s="110"/>
      <c r="CB8" s="110"/>
      <c r="CC8" s="110"/>
      <c r="CD8" s="111">
        <v>12</v>
      </c>
      <c r="CE8" s="112">
        <f>IF(M8=0,"",IF(CD8=0,"",(CD8/M8)))</f>
        <v>0.22222222222222</v>
      </c>
      <c r="CF8" s="113"/>
      <c r="CG8" s="114">
        <f>IFERROR(CF8/CD8,"-")</f>
        <v>0</v>
      </c>
      <c r="CH8" s="115"/>
      <c r="CI8" s="116">
        <f>IFERROR(CH8/CD8,"-")</f>
        <v>0</v>
      </c>
      <c r="CJ8" s="117"/>
      <c r="CK8" s="117"/>
      <c r="CL8" s="117"/>
      <c r="CM8" s="118">
        <v>0</v>
      </c>
      <c r="CN8" s="119"/>
      <c r="CO8" s="119"/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173</v>
      </c>
      <c r="K13" s="24">
        <f>SUM(K6:K12)</f>
        <v>0</v>
      </c>
      <c r="L13" s="24">
        <f>SUM(L6:L12)</f>
        <v>1192</v>
      </c>
      <c r="M13" s="24">
        <f>SUM(M6:M12)</f>
        <v>54</v>
      </c>
      <c r="N13" s="24">
        <f>SUM(N6:N12)</f>
        <v>47</v>
      </c>
      <c r="O13" s="25">
        <f>IFERROR(M13/L13,"-")</f>
        <v>0.045302013422819</v>
      </c>
      <c r="P13" s="57">
        <f>SUM(P6:P12)</f>
        <v>0</v>
      </c>
      <c r="Q13" s="57">
        <f>SUM(Q6:Q12)</f>
        <v>1</v>
      </c>
      <c r="R13" s="25">
        <f>IFERROR(P13/M13,"-")</f>
        <v>0</v>
      </c>
      <c r="S13" s="26">
        <f>IFERROR(H13/M13,"-")</f>
        <v>0</v>
      </c>
      <c r="T13" s="27">
        <f>SUM(T6:T12)</f>
        <v>0</v>
      </c>
      <c r="U13" s="25">
        <f>IFERROR(T13/M13,"-")</f>
        <v>0</v>
      </c>
      <c r="V13" s="162">
        <f>SUM(V6:V12)</f>
        <v>0</v>
      </c>
      <c r="W13" s="162">
        <f>IFERROR(V13/M13,"-")</f>
        <v>0</v>
      </c>
      <c r="X13" s="162" t="str">
        <f>IFERROR(V13/T13,"-")</f>
        <v>-</v>
      </c>
      <c r="Y13" s="162">
        <f>V13-H13</f>
        <v>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3.4846283756228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2329422</v>
      </c>
      <c r="I6" s="60">
        <v>4745</v>
      </c>
      <c r="J6" s="60">
        <v>0</v>
      </c>
      <c r="K6" s="60">
        <v>113558</v>
      </c>
      <c r="L6" s="71">
        <v>1534</v>
      </c>
      <c r="M6" s="61">
        <f>IFERROR(L6/K6,"-")</f>
        <v>0.01350851547227</v>
      </c>
      <c r="N6" s="60">
        <v>57</v>
      </c>
      <c r="O6" s="60">
        <v>456</v>
      </c>
      <c r="P6" s="61">
        <f>IFERROR(N6/(L6),"-")</f>
        <v>0.037157757496741</v>
      </c>
      <c r="Q6" s="62">
        <f>IFERROR(H6/SUM(L6:L6),"-")</f>
        <v>1518.5280312907</v>
      </c>
      <c r="R6" s="63">
        <v>209</v>
      </c>
      <c r="S6" s="61">
        <f>IF(L6=0,"-",R6/L6)</f>
        <v>0.13624511082138</v>
      </c>
      <c r="T6" s="164">
        <v>8117170</v>
      </c>
      <c r="U6" s="165">
        <f>IFERROR(T6/L6,"-")</f>
        <v>5291.5058670143</v>
      </c>
      <c r="V6" s="165">
        <f>IFERROR(T6/R6,"-")</f>
        <v>38838.133971292</v>
      </c>
      <c r="W6" s="159">
        <f>SUM(T6:T6)-SUM(H6:H6)</f>
        <v>5787748</v>
      </c>
      <c r="X6" s="65">
        <f>SUM(T6:T6)/SUM(H6:H6)</f>
        <v>3.4846283756228</v>
      </c>
      <c r="Y6" s="58"/>
      <c r="Z6" s="72"/>
      <c r="AA6" s="73">
        <f>IF(L6=0,"",IF(Z6=0,"",(Z6/L6)))</f>
        <v>0</v>
      </c>
      <c r="AB6" s="72"/>
      <c r="AC6" s="74" t="str">
        <f>IFERROR(AB6/Z6,"-")</f>
        <v>-</v>
      </c>
      <c r="AD6" s="75"/>
      <c r="AE6" s="76" t="str">
        <f>IFERROR(AD6/Z6,"-")</f>
        <v>-</v>
      </c>
      <c r="AF6" s="77"/>
      <c r="AG6" s="77"/>
      <c r="AH6" s="77"/>
      <c r="AI6" s="78">
        <v>1</v>
      </c>
      <c r="AJ6" s="79">
        <f>IF(L6=0,"",IF(AI6=0,"",(AI6/L6)))</f>
        <v>0.00065189048239896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25</v>
      </c>
      <c r="AS6" s="85">
        <f>IF(L6=0,"",IF(AR6=0,"",(AR6/L6)))</f>
        <v>0.016297262059974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50</v>
      </c>
      <c r="BB6" s="91">
        <f>IF(L6=0,"",IF(BA6=0,"",(BA6/L6)))</f>
        <v>0.032594524119948</v>
      </c>
      <c r="BC6" s="90">
        <v>3</v>
      </c>
      <c r="BD6" s="92">
        <f>IFERROR(BC6/BA6,"-")</f>
        <v>0.06</v>
      </c>
      <c r="BE6" s="93">
        <v>37670</v>
      </c>
      <c r="BF6" s="94">
        <f>IFERROR(BE6/BA6,"-")</f>
        <v>753.4</v>
      </c>
      <c r="BG6" s="95">
        <v>2</v>
      </c>
      <c r="BH6" s="95"/>
      <c r="BI6" s="95">
        <v>1</v>
      </c>
      <c r="BJ6" s="97">
        <v>644</v>
      </c>
      <c r="BK6" s="98">
        <f>IF(L6=0,"",IF(BJ6=0,"",(BJ6/L6)))</f>
        <v>0.41981747066493</v>
      </c>
      <c r="BL6" s="99">
        <v>78</v>
      </c>
      <c r="BM6" s="100">
        <f>IFERROR(BL6/BJ6,"-")</f>
        <v>0.12111801242236</v>
      </c>
      <c r="BN6" s="101">
        <v>2010500</v>
      </c>
      <c r="BO6" s="102">
        <f>IFERROR(BN6/BJ6,"-")</f>
        <v>3121.8944099379</v>
      </c>
      <c r="BP6" s="103">
        <v>38</v>
      </c>
      <c r="BQ6" s="103">
        <v>8</v>
      </c>
      <c r="BR6" s="103">
        <v>32</v>
      </c>
      <c r="BS6" s="104">
        <v>623</v>
      </c>
      <c r="BT6" s="105">
        <f>IF(L6=0,"",IF(BS6=0,"",(BS6/L6)))</f>
        <v>0.40612777053455</v>
      </c>
      <c r="BU6" s="106">
        <v>101</v>
      </c>
      <c r="BV6" s="107">
        <f>IFERROR(BU6/BS6,"-")</f>
        <v>0.16211878009631</v>
      </c>
      <c r="BW6" s="108">
        <v>3733000</v>
      </c>
      <c r="BX6" s="109">
        <f>IFERROR(BW6/BS6,"-")</f>
        <v>5991.974317817</v>
      </c>
      <c r="BY6" s="110">
        <v>36</v>
      </c>
      <c r="BZ6" s="110">
        <v>20</v>
      </c>
      <c r="CA6" s="110">
        <v>45</v>
      </c>
      <c r="CB6" s="111">
        <v>191</v>
      </c>
      <c r="CC6" s="112">
        <f>IF(L6=0,"",IF(CB6=0,"",(CB6/L6)))</f>
        <v>0.1245110821382</v>
      </c>
      <c r="CD6" s="113">
        <v>27</v>
      </c>
      <c r="CE6" s="114">
        <f>IFERROR(CD6/CB6,"-")</f>
        <v>0.1413612565445</v>
      </c>
      <c r="CF6" s="115">
        <v>2336000</v>
      </c>
      <c r="CG6" s="116">
        <f>IFERROR(CF6/CB6,"-")</f>
        <v>12230.366492147</v>
      </c>
      <c r="CH6" s="117">
        <v>10</v>
      </c>
      <c r="CI6" s="117">
        <v>5</v>
      </c>
      <c r="CJ6" s="117">
        <v>12</v>
      </c>
      <c r="CK6" s="118">
        <v>209</v>
      </c>
      <c r="CL6" s="119">
        <v>8117170</v>
      </c>
      <c r="CM6" s="119">
        <v>905000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38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0</v>
      </c>
      <c r="J9" s="60">
        <v>0</v>
      </c>
      <c r="K9" s="60">
        <v>1</v>
      </c>
      <c r="L9" s="71">
        <v>0</v>
      </c>
      <c r="M9" s="61">
        <f>IFERROR(L9/K9,"-")</f>
        <v>0</v>
      </c>
      <c r="N9" s="60">
        <v>0</v>
      </c>
      <c r="O9" s="60">
        <v>0</v>
      </c>
      <c r="P9" s="61" t="str">
        <f>IFERROR(N9/(L9),"-")</f>
        <v>-</v>
      </c>
      <c r="Q9" s="62" t="str">
        <f>IFERROR(H9/SUM(L9:L9),"-")</f>
        <v>-</v>
      </c>
      <c r="R9" s="63">
        <v>0</v>
      </c>
      <c r="S9" s="61" t="str">
        <f>IF(L9=0,"-",R9/L9)</f>
        <v>-</v>
      </c>
      <c r="T9" s="164"/>
      <c r="U9" s="165" t="str">
        <f>IFERROR(T9/L9,"-")</f>
        <v>-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 t="str">
        <f>IF(L9=0,"",IF(Z9=0,"",(Z9/L9)))</f>
        <v/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 t="str">
        <f>IF(L9=0,"",IF(AI9=0,"",(AI9/L9)))</f>
        <v/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 t="str">
        <f>IF(L9=0,"",IF(AR9=0,"",(AR9/L9)))</f>
        <v/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 t="str">
        <f>IF(L9=0,"",IF(BA9=0,"",(BA9/L9)))</f>
        <v/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 t="str">
        <f>IF(L9=0,"",IF(BJ9=0,"",(BJ9/L9)))</f>
        <v/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/>
      <c r="BT9" s="105" t="str">
        <f>IF(L9=0,"",IF(BS9=0,"",(BS9/L9)))</f>
        <v/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 t="str">
        <f>IF(L9=0,"",IF(CB9=0,"",(CB9/L9)))</f>
        <v/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4745</v>
      </c>
      <c r="J13" s="24">
        <f>SUM(J6:J12)</f>
        <v>0</v>
      </c>
      <c r="K13" s="24">
        <f>SUM(K6:K12)</f>
        <v>113597</v>
      </c>
      <c r="L13" s="24">
        <f>SUM(L6:L12)</f>
        <v>1534</v>
      </c>
      <c r="M13" s="25">
        <f>IFERROR(L13/K13,"-")</f>
        <v>0.01350387774325</v>
      </c>
      <c r="N13" s="57">
        <f>SUM(N6:N12)</f>
        <v>57</v>
      </c>
      <c r="O13" s="57">
        <f>SUM(O6:O12)</f>
        <v>456</v>
      </c>
      <c r="P13" s="25">
        <f>IFERROR(N13/L13,"-")</f>
        <v>0.037157757496741</v>
      </c>
      <c r="Q13" s="26">
        <f>IFERROR(H13/L13,"-")</f>
        <v>0</v>
      </c>
      <c r="R13" s="27">
        <f>SUM(R6:R12)</f>
        <v>209</v>
      </c>
      <c r="S13" s="25">
        <f>IFERROR(R13/L13,"-")</f>
        <v>0.13624511082138</v>
      </c>
      <c r="T13" s="162">
        <f>SUM(T6:T12)</f>
        <v>8117170</v>
      </c>
      <c r="U13" s="162">
        <f>IFERROR(T13/L13,"-")</f>
        <v>5291.5058670143</v>
      </c>
      <c r="V13" s="162">
        <f>IFERROR(T13/R13,"-")</f>
        <v>38838.133971292</v>
      </c>
      <c r="W13" s="162">
        <f>T13-H13</f>
        <v>8117170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