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<sst xmlns="http://schemas.openxmlformats.org/spreadsheetml/2006/main" uniqueCount="81">
  <si>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05月</t>
  </si>
  <si>
    <t>パートナー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</si>
  <si>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</si>
  <si>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</si>
  <si>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</si>
  <si>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</si>
  <si>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</si>
  <si>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</si>
  <si>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</si>
  <si>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</si>
  <si>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</si>
  <si>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</si>
  <si>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</si>
  <si>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</si>
  <si>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</si>
  <si>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</si>
  <si>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</si>
  <si>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</si>
  <si>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</si>
  <si>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</si>
  <si>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</si>
  <si>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</si>
  <si>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</si>
  <si>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</si>
  <si>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</si>
  <si>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</si>
  <si>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</si>
  <si>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</si>
  <si>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</si>
  <si>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</si>
  <si>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</si>
  <si>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</si>
  <si>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</si>
  <si>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</si>
  <si>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</si>
  <si>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</si>
  <si>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</si>
  <si>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</si>
  <si>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</si>
  <si>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</si>
  <si>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</si>
  <si>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</si>
  <si>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</si>
  <si>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</si>
  <si>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</si>
  <si>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</si>
  <si>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</si>
  <si>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</si>
  <si>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</si>
  <si>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</si>
  <si>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</si>
  <si>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</si>
  <si>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</si>
  <si>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</si>
  <si>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</si>
  <si>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</si>
  <si>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</si>
  <si>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</si>
  <si>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5/1～5/31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</si>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</sst>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49500</v>
      </c>
      <c r="I8" s="64">
        <v>1700</v>
      </c>
      <c r="J8" s="60">
        <v>118</v>
      </c>
      <c r="K8" s="60">
        <v>0</v>
      </c>
      <c r="L8" s="60">
        <v>926</v>
      </c>
      <c r="M8" s="71">
        <v>33</v>
      </c>
      <c r="N8" s="122">
        <v>31</v>
      </c>
      <c r="O8" s="61">
        <f>IFERROR(M8/L8,"-")</f>
        <v>0.035637149028078</v>
      </c>
      <c r="P8" s="60">
        <v>0</v>
      </c>
      <c r="Q8" s="60">
        <v>5</v>
      </c>
      <c r="R8" s="61">
        <f>IFERROR(P8/M8,"-")</f>
        <v>0</v>
      </c>
      <c r="S8" s="62">
        <f>IFERROR(H8/SUM(M8:M8),"-")</f>
        <v>1500</v>
      </c>
      <c r="T8" s="63">
        <v>0</v>
      </c>
      <c r="U8" s="61">
        <f>IF(M8=0,"-",T8/M8)</f>
        <v>0</v>
      </c>
      <c r="V8" s="164"/>
      <c r="W8" s="165">
        <f>IFERROR(V8/M8,"-")</f>
        <v>0</v>
      </c>
      <c r="X8" s="165" t="str">
        <f>IFERROR(V8/T8,"-")</f>
        <v>-</v>
      </c>
      <c r="Y8" s="159">
        <f>SUM(V8:V8)-SUM(H8:H8)</f>
        <v>-49500</v>
      </c>
      <c r="Z8" s="65">
        <f>SUM(V8:V8)/SUM(H8:H8)</f>
        <v>0</v>
      </c>
      <c r="AA8" s="58"/>
      <c r="AB8" s="72">
        <v>2</v>
      </c>
      <c r="AC8" s="73">
        <f>IF(M8=0,"",IF(AB8=0,"",(AB8/M8)))</f>
        <v>0.060606060606061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1</v>
      </c>
      <c r="AL8" s="79">
        <f>IF(M8=0,"",IF(AK8=0,"",(AK8/M8)))</f>
        <v>0.03030303030303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4</v>
      </c>
      <c r="BD8" s="91">
        <f>IF(M8=0,"",IF(BC8=0,"",(BC8/M8)))</f>
        <v>0.12121212121212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11</v>
      </c>
      <c r="BL8" s="97"/>
      <c r="BM8" s="98">
        <f>IF(M8=0,"",IF(BK8=0,"",(BK8/M8)))</f>
        <v>0.33333333333333</v>
      </c>
      <c r="BN8" s="99"/>
      <c r="BO8" s="100">
        <f>IFERROR(BN8/BK8,"-")</f>
        <v>0</v>
      </c>
      <c r="BP8" s="101"/>
      <c r="BQ8" s="102">
        <f>IFERROR(BP8/BK8,"-")</f>
        <v>0</v>
      </c>
      <c r="BR8" s="103"/>
      <c r="BS8" s="103"/>
      <c r="BT8" s="103"/>
      <c r="BU8" s="104">
        <v>10</v>
      </c>
      <c r="BV8" s="105">
        <f>IF(M8=0,"",IF(BU8=0,"",(BU8/M8)))</f>
        <v>0.3030303030303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0.090909090909091</v>
      </c>
      <c r="CF8" s="113"/>
      <c r="CG8" s="114">
        <f>IFERROR(CF8/CD8,"-")</f>
        <v>0</v>
      </c>
      <c r="CH8" s="115"/>
      <c r="CI8" s="116">
        <f>IFERROR(CH8/CD8,"-")</f>
        <v>0</v>
      </c>
      <c r="CJ8" s="117"/>
      <c r="CK8" s="117"/>
      <c r="CL8" s="117"/>
      <c r="CM8" s="118">
        <v>0</v>
      </c>
      <c r="CN8" s="119"/>
      <c r="CO8" s="119"/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118</v>
      </c>
      <c r="K13" s="24">
        <f>SUM(K6:K12)</f>
        <v>0</v>
      </c>
      <c r="L13" s="24">
        <f>SUM(L6:L12)</f>
        <v>926</v>
      </c>
      <c r="M13" s="24">
        <f>SUM(M6:M12)</f>
        <v>33</v>
      </c>
      <c r="N13" s="24">
        <f>SUM(N6:N12)</f>
        <v>31</v>
      </c>
      <c r="O13" s="25">
        <f>IFERROR(M13/L13,"-")</f>
        <v>0.035637149028078</v>
      </c>
      <c r="P13" s="57">
        <f>SUM(P6:P12)</f>
        <v>0</v>
      </c>
      <c r="Q13" s="57">
        <f>SUM(Q6:Q12)</f>
        <v>5</v>
      </c>
      <c r="R13" s="25">
        <f>IFERROR(P13/M13,"-")</f>
        <v>0</v>
      </c>
      <c r="S13" s="26">
        <f>IFERROR(H13/M13,"-")</f>
        <v>0</v>
      </c>
      <c r="T13" s="27">
        <f>SUM(T6:T12)</f>
        <v>0</v>
      </c>
      <c r="U13" s="25">
        <f>IFERROR(T13/M13,"-")</f>
        <v>0</v>
      </c>
      <c r="V13" s="162">
        <f>SUM(V6:V12)</f>
        <v>0</v>
      </c>
      <c r="W13" s="162">
        <f>IFERROR(V13/M13,"-")</f>
        <v>0</v>
      </c>
      <c r="X13" s="162" t="str">
        <f>IFERROR(V13/T13,"-")</f>
        <v>-</v>
      </c>
      <c r="Y13" s="162">
        <f>V13-H13</f>
        <v>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2.2876850936431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2329429</v>
      </c>
      <c r="I6" s="60">
        <v>2898</v>
      </c>
      <c r="J6" s="60">
        <v>0</v>
      </c>
      <c r="K6" s="60">
        <v>91893</v>
      </c>
      <c r="L6" s="71">
        <v>1033</v>
      </c>
      <c r="M6" s="61">
        <f>IFERROR(L6/K6,"-")</f>
        <v>0.01124133503096</v>
      </c>
      <c r="N6" s="60">
        <v>40</v>
      </c>
      <c r="O6" s="60">
        <v>292</v>
      </c>
      <c r="P6" s="61">
        <f>IFERROR(N6/(L6),"-")</f>
        <v>0.038722168441433</v>
      </c>
      <c r="Q6" s="62">
        <f>IFERROR(H6/SUM(L6:L6),"-")</f>
        <v>2255.013552759</v>
      </c>
      <c r="R6" s="63">
        <v>142</v>
      </c>
      <c r="S6" s="61">
        <f>IF(L6=0,"-",R6/L6)</f>
        <v>0.13746369796709</v>
      </c>
      <c r="T6" s="164">
        <v>5329000</v>
      </c>
      <c r="U6" s="165">
        <f>IFERROR(T6/L6,"-")</f>
        <v>5158.7608906099</v>
      </c>
      <c r="V6" s="165">
        <f>IFERROR(T6/R6,"-")</f>
        <v>37528.169014085</v>
      </c>
      <c r="W6" s="159">
        <f>SUM(T6:T6)-SUM(H6:H6)</f>
        <v>2999571</v>
      </c>
      <c r="X6" s="65">
        <f>SUM(T6:T6)/SUM(H6:H6)</f>
        <v>2.2876850936431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>
        <v>1</v>
      </c>
      <c r="AJ6" s="79">
        <f>IF(L6=0,"",IF(AI6=0,"",(AI6/L6)))</f>
        <v>0.00096805421103582</v>
      </c>
      <c r="AK6" s="78"/>
      <c r="AL6" s="80">
        <f>IFERROR(AK6/AI6,"-")</f>
        <v>0</v>
      </c>
      <c r="AM6" s="81"/>
      <c r="AN6" s="82">
        <f>IFERROR(AM6/AI6,"-")</f>
        <v>0</v>
      </c>
      <c r="AO6" s="83"/>
      <c r="AP6" s="83"/>
      <c r="AQ6" s="83"/>
      <c r="AR6" s="84">
        <v>18</v>
      </c>
      <c r="AS6" s="85">
        <f>IF(L6=0,"",IF(AR6=0,"",(AR6/L6)))</f>
        <v>0.017424975798645</v>
      </c>
      <c r="AT6" s="84"/>
      <c r="AU6" s="86">
        <f>IFERROR(AT6/AR6,"-")</f>
        <v>0</v>
      </c>
      <c r="AV6" s="87"/>
      <c r="AW6" s="88">
        <f>IFERROR(AV6/AR6,"-")</f>
        <v>0</v>
      </c>
      <c r="AX6" s="89"/>
      <c r="AY6" s="89"/>
      <c r="AZ6" s="89"/>
      <c r="BA6" s="90">
        <v>38</v>
      </c>
      <c r="BB6" s="91">
        <f>IF(L6=0,"",IF(BA6=0,"",(BA6/L6)))</f>
        <v>0.036786060019361</v>
      </c>
      <c r="BC6" s="90">
        <v>5</v>
      </c>
      <c r="BD6" s="92">
        <f>IFERROR(BC6/BA6,"-")</f>
        <v>0.13157894736842</v>
      </c>
      <c r="BE6" s="93">
        <v>39000</v>
      </c>
      <c r="BF6" s="94">
        <f>IFERROR(BE6/BA6,"-")</f>
        <v>1026.3157894737</v>
      </c>
      <c r="BG6" s="95">
        <v>3</v>
      </c>
      <c r="BH6" s="95">
        <v>1</v>
      </c>
      <c r="BI6" s="95">
        <v>1</v>
      </c>
      <c r="BJ6" s="97">
        <v>500</v>
      </c>
      <c r="BK6" s="98">
        <f>IF(L6=0,"",IF(BJ6=0,"",(BJ6/L6)))</f>
        <v>0.48402710551791</v>
      </c>
      <c r="BL6" s="99">
        <v>58</v>
      </c>
      <c r="BM6" s="100">
        <f>IFERROR(BL6/BJ6,"-")</f>
        <v>0.116</v>
      </c>
      <c r="BN6" s="101">
        <v>2265000</v>
      </c>
      <c r="BO6" s="102">
        <f>IFERROR(BN6/BJ6,"-")</f>
        <v>4530</v>
      </c>
      <c r="BP6" s="103">
        <v>31</v>
      </c>
      <c r="BQ6" s="103">
        <v>7</v>
      </c>
      <c r="BR6" s="103">
        <v>20</v>
      </c>
      <c r="BS6" s="104">
        <v>384</v>
      </c>
      <c r="BT6" s="105">
        <f>IF(L6=0,"",IF(BS6=0,"",(BS6/L6)))</f>
        <v>0.37173281703775</v>
      </c>
      <c r="BU6" s="106">
        <v>62</v>
      </c>
      <c r="BV6" s="107">
        <f>IFERROR(BU6/BS6,"-")</f>
        <v>0.16145833333333</v>
      </c>
      <c r="BW6" s="108">
        <v>2740000</v>
      </c>
      <c r="BX6" s="109">
        <f>IFERROR(BW6/BS6,"-")</f>
        <v>7135.4166666667</v>
      </c>
      <c r="BY6" s="110">
        <v>15</v>
      </c>
      <c r="BZ6" s="110">
        <v>10</v>
      </c>
      <c r="CA6" s="110">
        <v>37</v>
      </c>
      <c r="CB6" s="111">
        <v>92</v>
      </c>
      <c r="CC6" s="112">
        <f>IF(L6=0,"",IF(CB6=0,"",(CB6/L6)))</f>
        <v>0.089060987415295</v>
      </c>
      <c r="CD6" s="113">
        <v>17</v>
      </c>
      <c r="CE6" s="114">
        <f>IFERROR(CD6/CB6,"-")</f>
        <v>0.18478260869565</v>
      </c>
      <c r="CF6" s="115">
        <v>285000</v>
      </c>
      <c r="CG6" s="116">
        <f>IFERROR(CF6/CB6,"-")</f>
        <v>3097.8260869565</v>
      </c>
      <c r="CH6" s="117">
        <v>8</v>
      </c>
      <c r="CI6" s="117">
        <v>4</v>
      </c>
      <c r="CJ6" s="117">
        <v>5</v>
      </c>
      <c r="CK6" s="118">
        <v>142</v>
      </c>
      <c r="CL6" s="119">
        <v>5329000</v>
      </c>
      <c r="CM6" s="119">
        <v>809000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1</v>
      </c>
      <c r="J8" s="60">
        <v>0</v>
      </c>
      <c r="K8" s="60">
        <v>32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2899</v>
      </c>
      <c r="J13" s="24">
        <f>SUM(J6:J12)</f>
        <v>0</v>
      </c>
      <c r="K13" s="24">
        <f>SUM(K6:K12)</f>
        <v>91927</v>
      </c>
      <c r="L13" s="24">
        <f>SUM(L6:L12)</f>
        <v>1033</v>
      </c>
      <c r="M13" s="25">
        <f>IFERROR(L13/K13,"-")</f>
        <v>0.011237177325487</v>
      </c>
      <c r="N13" s="57">
        <f>SUM(N6:N12)</f>
        <v>40</v>
      </c>
      <c r="O13" s="57">
        <f>SUM(O6:O12)</f>
        <v>292</v>
      </c>
      <c r="P13" s="25">
        <f>IFERROR(N13/L13,"-")</f>
        <v>0.038722168441433</v>
      </c>
      <c r="Q13" s="26">
        <f>IFERROR(H13/L13,"-")</f>
        <v>0</v>
      </c>
      <c r="R13" s="27">
        <f>SUM(R6:R12)</f>
        <v>142</v>
      </c>
      <c r="S13" s="25">
        <f>IFERROR(R13/L13,"-")</f>
        <v>0.13746369796709</v>
      </c>
      <c r="T13" s="162">
        <f>SUM(T6:T12)</f>
        <v>5329000</v>
      </c>
      <c r="U13" s="162">
        <f>IFERROR(T13/L13,"-")</f>
        <v>5158.7608906099</v>
      </c>
      <c r="V13" s="162">
        <f>IFERROR(T13/R13,"-")</f>
        <v>37528.169014085</v>
      </c>
      <c r="W13" s="162">
        <f>T13-H13</f>
        <v>5329000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