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<sst xmlns="http://schemas.openxmlformats.org/spreadsheetml/2006/main" uniqueCount="65">
  <si>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</si>
  <si>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</si>
  <si>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</si>
  <si>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</si>
  <si>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</si>
  <si>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</si>
  <si>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</si>
  <si>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</si>
  <si>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</si>
  <si>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</si>
  <si>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</si>
  <si>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</si>
  <si>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</si>
  <si>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</si>
  <si>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</si>
  <si>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</si>
  <si>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</si>
  <si>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</si>
  <si>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</si>
  <si>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</si>
  <si>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</si>
  <si>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</si>
  <si>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</si>
  <si>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</si>
  <si>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</si>
  <si>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</si>
  <si>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</si>
  <si>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</si>
  <si>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</si>
  <si>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</si>
  <si>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</si>
  <si>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</si>
  <si>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</si>
  <si>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</si>
  <si>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</si>
  <si>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</si>
  <si>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</si>
  <si>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</si>
  <si>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</si>
  <si>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</si>
  <si>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</si>
  <si>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</si>
  <si>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</si>
  <si>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</si>
  <si>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</si>
  <si>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</si>
  <si>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</si>
  <si>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</si>
  <si>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</si>
  <si>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</si>
  <si>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</si>
  <si>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</si>
  <si>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</si>
  <si>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ADIT</t>
  </si>
  <si>
    <t>YDN（インフィード）</t>
  </si>
  <si>
    <t>12/1～12/31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</si>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</sst>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1.3917281158044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5524352</v>
      </c>
      <c r="I6" s="59">
        <v>4019</v>
      </c>
      <c r="J6" s="59">
        <v>0</v>
      </c>
      <c r="K6" s="59">
        <v>168255</v>
      </c>
      <c r="L6" s="68">
        <v>1338</v>
      </c>
      <c r="M6" s="60">
        <f>IFERROR(L6/K6,"-")</f>
        <v>0.0079522153873585</v>
      </c>
      <c r="N6" s="59">
        <v>59</v>
      </c>
      <c r="O6" s="59">
        <v>396</v>
      </c>
      <c r="P6" s="60">
        <f>IFERROR(N6/(L6),"-")</f>
        <v>0.044095665171898</v>
      </c>
      <c r="Q6" s="61">
        <f>IFERROR(H6/SUM(L6:L6),"-")</f>
        <v>4128.8131539611</v>
      </c>
      <c r="R6" s="62">
        <v>186</v>
      </c>
      <c r="S6" s="60">
        <f>IF(L6=0,"-",R6/L6)</f>
        <v>0.1390134529148</v>
      </c>
      <c r="T6" s="159">
        <v>7688396</v>
      </c>
      <c r="U6" s="160">
        <f>IFERROR(T6/L6,"-")</f>
        <v>5746.1853512706</v>
      </c>
      <c r="V6" s="160">
        <f>IFERROR(T6/R6,"-")</f>
        <v>41335.462365591</v>
      </c>
      <c r="W6" s="154">
        <f>SUM(T6:T6)-SUM(H6:H6)</f>
        <v>2164044</v>
      </c>
      <c r="X6" s="63">
        <f>SUM(T6:T6)/SUM(H6:H6)</f>
        <v>1.3917281158044</v>
      </c>
      <c r="Y6" s="57"/>
      <c r="Z6" s="69">
        <v>2</v>
      </c>
      <c r="AA6" s="70">
        <f>IF(L6=0,"",IF(Z6=0,"",(Z6/L6)))</f>
        <v>0.0014947683109118</v>
      </c>
      <c r="AB6" s="69"/>
      <c r="AC6" s="71">
        <f>IFERROR(AB6/Z6,"-")</f>
        <v>0</v>
      </c>
      <c r="AD6" s="72"/>
      <c r="AE6" s="73">
        <f>IFERROR(AD6/Z6,"-")</f>
        <v>0</v>
      </c>
      <c r="AF6" s="74"/>
      <c r="AG6" s="74"/>
      <c r="AH6" s="74"/>
      <c r="AI6" s="75">
        <v>5</v>
      </c>
      <c r="AJ6" s="76">
        <f>IF(L6=0,"",IF(AI6=0,"",(AI6/L6)))</f>
        <v>0.0037369207772795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13</v>
      </c>
      <c r="AS6" s="82">
        <f>IF(L6=0,"",IF(AR6=0,"",(AR6/L6)))</f>
        <v>0.0097159940209268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45</v>
      </c>
      <c r="BB6" s="88">
        <f>IF(L6=0,"",IF(BA6=0,"",(BA6/L6)))</f>
        <v>0.033632286995516</v>
      </c>
      <c r="BC6" s="87">
        <v>2</v>
      </c>
      <c r="BD6" s="89">
        <f>IFERROR(BC6/BA6,"-")</f>
        <v>0.044444444444444</v>
      </c>
      <c r="BE6" s="90">
        <v>15000</v>
      </c>
      <c r="BF6" s="91">
        <f>IFERROR(BE6/BA6,"-")</f>
        <v>333.33333333333</v>
      </c>
      <c r="BG6" s="92">
        <v>1</v>
      </c>
      <c r="BH6" s="92"/>
      <c r="BI6" s="92">
        <v>1</v>
      </c>
      <c r="BJ6" s="94">
        <v>756</v>
      </c>
      <c r="BK6" s="95">
        <f>IF(L6=0,"",IF(BJ6=0,"",(BJ6/L6)))</f>
        <v>0.56502242152466</v>
      </c>
      <c r="BL6" s="96">
        <v>98</v>
      </c>
      <c r="BM6" s="97">
        <f>IFERROR(BL6/BJ6,"-")</f>
        <v>0.12962962962963</v>
      </c>
      <c r="BN6" s="98">
        <v>4065550</v>
      </c>
      <c r="BO6" s="99">
        <f>IFERROR(BN6/BJ6,"-")</f>
        <v>5377.7116402116</v>
      </c>
      <c r="BP6" s="100">
        <v>36</v>
      </c>
      <c r="BQ6" s="100">
        <v>19</v>
      </c>
      <c r="BR6" s="100">
        <v>43</v>
      </c>
      <c r="BS6" s="101">
        <v>440</v>
      </c>
      <c r="BT6" s="102">
        <f>IF(L6=0,"",IF(BS6=0,"",(BS6/L6)))</f>
        <v>0.3288490284006</v>
      </c>
      <c r="BU6" s="103">
        <v>74</v>
      </c>
      <c r="BV6" s="104">
        <f>IFERROR(BU6/BS6,"-")</f>
        <v>0.16818181818182</v>
      </c>
      <c r="BW6" s="105">
        <v>2910000</v>
      </c>
      <c r="BX6" s="106">
        <f>IFERROR(BW6/BS6,"-")</f>
        <v>6613.6363636364</v>
      </c>
      <c r="BY6" s="107">
        <v>26</v>
      </c>
      <c r="BZ6" s="107">
        <v>11</v>
      </c>
      <c r="CA6" s="107">
        <v>37</v>
      </c>
      <c r="CB6" s="108">
        <v>77</v>
      </c>
      <c r="CC6" s="109">
        <f>IF(L6=0,"",IF(CB6=0,"",(CB6/L6)))</f>
        <v>0.057548579970105</v>
      </c>
      <c r="CD6" s="110">
        <v>12</v>
      </c>
      <c r="CE6" s="111">
        <f>IFERROR(CD6/CB6,"-")</f>
        <v>0.15584415584416</v>
      </c>
      <c r="CF6" s="112">
        <v>697846</v>
      </c>
      <c r="CG6" s="113">
        <f>IFERROR(CF6/CB6,"-")</f>
        <v>9062.9350649351</v>
      </c>
      <c r="CH6" s="114">
        <v>4</v>
      </c>
      <c r="CI6" s="114">
        <v>3</v>
      </c>
      <c r="CJ6" s="114">
        <v>5</v>
      </c>
      <c r="CK6" s="115">
        <v>186</v>
      </c>
      <c r="CL6" s="116">
        <v>7688396</v>
      </c>
      <c r="CM6" s="116">
        <v>1196000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0</v>
      </c>
      <c r="J7" s="59">
        <v>0</v>
      </c>
      <c r="K7" s="59">
        <v>0</v>
      </c>
      <c r="L7" s="68">
        <v>0</v>
      </c>
      <c r="M7" s="60" t="str">
        <f>IFERROR(L7/K7,"-")</f>
        <v>-</v>
      </c>
      <c r="N7" s="59">
        <v>0</v>
      </c>
      <c r="O7" s="59">
        <v>0</v>
      </c>
      <c r="P7" s="60" t="str">
        <f>IFERROR(N7/(L7),"-")</f>
        <v>-</v>
      </c>
      <c r="Q7" s="61" t="str">
        <f>IFERROR(H7/SUM(L7:L7),"-")</f>
        <v>-</v>
      </c>
      <c r="R7" s="62">
        <v>0</v>
      </c>
      <c r="S7" s="60" t="str">
        <f>IF(L7=0,"-",R7/L7)</f>
        <v>-</v>
      </c>
      <c r="T7" s="159"/>
      <c r="U7" s="160" t="str">
        <f>IFERROR(T7/L7,"-")</f>
        <v>-</v>
      </c>
      <c r="V7" s="160" t="str">
        <f>IFERROR(T7/R7,"-")</f>
        <v>-</v>
      </c>
      <c r="W7" s="154">
        <f>SUM(T7:T7)-SUM(H7:H7)</f>
        <v>0</v>
      </c>
      <c r="X7" s="63" t="str">
        <f>SUM(T7:T7)/SUM(H7:H7)</f>
        <v>0</v>
      </c>
      <c r="Y7" s="57"/>
      <c r="Z7" s="69"/>
      <c r="AA7" s="70" t="str">
        <f>IF(L7=0,"",IF(Z7=0,"",(Z7/L7)))</f>
        <v/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/>
      <c r="AJ7" s="76" t="str">
        <f>IF(L7=0,"",IF(AI7=0,"",(AI7/L7)))</f>
        <v/>
      </c>
      <c r="AK7" s="75"/>
      <c r="AL7" s="77" t="str">
        <f>IFERROR(AK7/AI7,"-")</f>
        <v>-</v>
      </c>
      <c r="AM7" s="78"/>
      <c r="AN7" s="79" t="str">
        <f>IFERROR(AM7/AI7,"-")</f>
        <v>-</v>
      </c>
      <c r="AO7" s="80"/>
      <c r="AP7" s="80"/>
      <c r="AQ7" s="80"/>
      <c r="AR7" s="81"/>
      <c r="AS7" s="82" t="str">
        <f>IF(L7=0,"",IF(AR7=0,"",(AR7/L7)))</f>
        <v/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 t="str">
        <f>IF(L7=0,"",IF(BA7=0,"",(BA7/L7)))</f>
        <v/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 t="str">
        <f>IF(L7=0,"",IF(BJ7=0,"",(BJ7/L7)))</f>
        <v/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 t="str">
        <f>IF(L7=0,"",IF(BS7=0,"",(BS7/L7)))</f>
        <v/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 t="str">
        <f>IF(L7=0,"",IF(CB7=0,"",(CB7/L7)))</f>
        <v/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0</v>
      </c>
      <c r="CL7" s="116"/>
      <c r="CM7" s="116"/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58" t="str">
        <f>X8</f>
        <v>0</v>
      </c>
      <c r="B8" s="162" t="s">
        <v>58</v>
      </c>
      <c r="C8" s="162" t="s">
        <v>53</v>
      </c>
      <c r="D8" s="162"/>
      <c r="E8" s="162"/>
      <c r="F8" s="67" t="s">
        <v>59</v>
      </c>
      <c r="G8" s="67" t="s">
        <v>55</v>
      </c>
      <c r="H8" s="154">
        <v>0</v>
      </c>
      <c r="I8" s="59">
        <v>0</v>
      </c>
      <c r="J8" s="59">
        <v>0</v>
      </c>
      <c r="K8" s="59">
        <v>63</v>
      </c>
      <c r="L8" s="68">
        <v>0</v>
      </c>
      <c r="M8" s="60">
        <f>IFERROR(L8/K8,"-")</f>
        <v>0</v>
      </c>
      <c r="N8" s="59">
        <v>0</v>
      </c>
      <c r="O8" s="59">
        <v>0</v>
      </c>
      <c r="P8" s="60" t="str">
        <f>IFERROR(N8/(L8),"-")</f>
        <v>-</v>
      </c>
      <c r="Q8" s="61" t="str">
        <f>IFERROR(H8/SUM(L8:L8),"-")</f>
        <v>-</v>
      </c>
      <c r="R8" s="62">
        <v>0</v>
      </c>
      <c r="S8" s="60" t="str">
        <f>IF(L8=0,"-",R8/L8)</f>
        <v>-</v>
      </c>
      <c r="T8" s="159"/>
      <c r="U8" s="160" t="str">
        <f>IFERROR(T8/L8,"-")</f>
        <v>-</v>
      </c>
      <c r="V8" s="160" t="str">
        <f>IFERROR(T8/R8,"-")</f>
        <v>-</v>
      </c>
      <c r="W8" s="154">
        <f>SUM(T8:T8)-SUM(H8:H8)</f>
        <v>0</v>
      </c>
      <c r="X8" s="63" t="str">
        <f>SUM(T8:T8)/SUM(H8:H8)</f>
        <v>0</v>
      </c>
      <c r="Y8" s="57"/>
      <c r="Z8" s="69"/>
      <c r="AA8" s="70" t="str">
        <f>IF(L8=0,"",IF(Z8=0,"",(Z8/L8)))</f>
        <v/>
      </c>
      <c r="AB8" s="69"/>
      <c r="AC8" s="71" t="str">
        <f>IFERROR(AB8/Z8,"-")</f>
        <v>-</v>
      </c>
      <c r="AD8" s="72"/>
      <c r="AE8" s="73" t="str">
        <f>IFERROR(AD8/Z8,"-")</f>
        <v>-</v>
      </c>
      <c r="AF8" s="74"/>
      <c r="AG8" s="74"/>
      <c r="AH8" s="74"/>
      <c r="AI8" s="75"/>
      <c r="AJ8" s="76" t="str">
        <f>IF(L8=0,"",IF(AI8=0,"",(AI8/L8)))</f>
        <v/>
      </c>
      <c r="AK8" s="75"/>
      <c r="AL8" s="77" t="str">
        <f>IFERROR(AK8/AI8,"-")</f>
        <v>-</v>
      </c>
      <c r="AM8" s="78"/>
      <c r="AN8" s="79" t="str">
        <f>IFERROR(AM8/AI8,"-")</f>
        <v>-</v>
      </c>
      <c r="AO8" s="80"/>
      <c r="AP8" s="80"/>
      <c r="AQ8" s="80"/>
      <c r="AR8" s="81"/>
      <c r="AS8" s="82" t="str">
        <f>IF(L8=0,"",IF(AR8=0,"",(AR8/L8)))</f>
        <v/>
      </c>
      <c r="AT8" s="81"/>
      <c r="AU8" s="83" t="str">
        <f>IFERROR(AT8/AR8,"-")</f>
        <v>-</v>
      </c>
      <c r="AV8" s="84"/>
      <c r="AW8" s="85" t="str">
        <f>IFERROR(AV8/AR8,"-")</f>
        <v>-</v>
      </c>
      <c r="AX8" s="86"/>
      <c r="AY8" s="86"/>
      <c r="AZ8" s="86"/>
      <c r="BA8" s="87"/>
      <c r="BB8" s="88" t="str">
        <f>IF(L8=0,"",IF(BA8=0,"",(BA8/L8)))</f>
        <v/>
      </c>
      <c r="BC8" s="87"/>
      <c r="BD8" s="89" t="str">
        <f>IFERROR(BC8/BA8,"-")</f>
        <v>-</v>
      </c>
      <c r="BE8" s="90"/>
      <c r="BF8" s="91" t="str">
        <f>IFERROR(BE8/BA8,"-")</f>
        <v>-</v>
      </c>
      <c r="BG8" s="92"/>
      <c r="BH8" s="92"/>
      <c r="BI8" s="92"/>
      <c r="BJ8" s="94"/>
      <c r="BK8" s="95" t="str">
        <f>IF(L8=0,"",IF(BJ8=0,"",(BJ8/L8)))</f>
        <v/>
      </c>
      <c r="BL8" s="96"/>
      <c r="BM8" s="97" t="str">
        <f>IFERROR(BL8/BJ8,"-")</f>
        <v>-</v>
      </c>
      <c r="BN8" s="98"/>
      <c r="BO8" s="99" t="str">
        <f>IFERROR(BN8/BJ8,"-")</f>
        <v>-</v>
      </c>
      <c r="BP8" s="100"/>
      <c r="BQ8" s="100"/>
      <c r="BR8" s="100"/>
      <c r="BS8" s="101"/>
      <c r="BT8" s="102" t="str">
        <f>IF(L8=0,"",IF(BS8=0,"",(BS8/L8)))</f>
        <v/>
      </c>
      <c r="BU8" s="103"/>
      <c r="BV8" s="104" t="str">
        <f>IFERROR(BU8/BS8,"-")</f>
        <v>-</v>
      </c>
      <c r="BW8" s="105"/>
      <c r="BX8" s="106" t="str">
        <f>IFERROR(BW8/BS8,"-")</f>
        <v>-</v>
      </c>
      <c r="BY8" s="107"/>
      <c r="BZ8" s="107"/>
      <c r="CA8" s="107"/>
      <c r="CB8" s="108"/>
      <c r="CC8" s="109" t="str">
        <f>IF(L8=0,"",IF(CB8=0,"",(CB8/L8)))</f>
        <v/>
      </c>
      <c r="CD8" s="110"/>
      <c r="CE8" s="111" t="str">
        <f>IFERROR(CD8/CB8,"-")</f>
        <v>-</v>
      </c>
      <c r="CF8" s="112"/>
      <c r="CG8" s="113" t="str">
        <f>IFERROR(CF8/CB8,"-")</f>
        <v>-</v>
      </c>
      <c r="CH8" s="114"/>
      <c r="CI8" s="114"/>
      <c r="CJ8" s="114"/>
      <c r="CK8" s="115">
        <v>0</v>
      </c>
      <c r="CL8" s="116"/>
      <c r="CM8" s="116"/>
      <c r="CN8" s="116"/>
      <c r="CO8" s="117" t="str">
        <f>IF(AND(CM8=0,CN8=0),"",IF(AND(CM8&lt;=100000,CN8&lt;=100000),"",IF(CM8/CL8&gt;0.7,"男高",IF(CN8/CL8&gt;0.7,"女高",""))))</f>
        <v/>
      </c>
    </row>
    <row r="9" spans="1:95">
      <c r="A9" s="58" t="str">
        <f>X9</f>
        <v>0</v>
      </c>
      <c r="B9" s="162" t="s">
        <v>60</v>
      </c>
      <c r="C9" s="162" t="s">
        <v>53</v>
      </c>
      <c r="D9" s="162"/>
      <c r="E9" s="162"/>
      <c r="F9" s="67" t="s">
        <v>61</v>
      </c>
      <c r="G9" s="67" t="s">
        <v>55</v>
      </c>
      <c r="H9" s="154">
        <v>0</v>
      </c>
      <c r="I9" s="59">
        <v>0</v>
      </c>
      <c r="J9" s="59">
        <v>0</v>
      </c>
      <c r="K9" s="59">
        <v>4</v>
      </c>
      <c r="L9" s="68">
        <v>0</v>
      </c>
      <c r="M9" s="60">
        <f>IFERROR(L9/K9,"-")</f>
        <v>0</v>
      </c>
      <c r="N9" s="59">
        <v>0</v>
      </c>
      <c r="O9" s="59">
        <v>0</v>
      </c>
      <c r="P9" s="60" t="str">
        <f>IFERROR(N9/(L9),"-")</f>
        <v>-</v>
      </c>
      <c r="Q9" s="61" t="str">
        <f>IFERROR(H9/SUM(L9:L9),"-")</f>
        <v>-</v>
      </c>
      <c r="R9" s="62">
        <v>0</v>
      </c>
      <c r="S9" s="60" t="str">
        <f>IF(L9=0,"-",R9/L9)</f>
        <v>-</v>
      </c>
      <c r="T9" s="159"/>
      <c r="U9" s="160" t="str">
        <f>IFERROR(T9/L9,"-")</f>
        <v>-</v>
      </c>
      <c r="V9" s="160" t="str">
        <f>IFERROR(T9/R9,"-")</f>
        <v>-</v>
      </c>
      <c r="W9" s="154">
        <f>SUM(T9:T9)-SUM(H9:H9)</f>
        <v>0</v>
      </c>
      <c r="X9" s="63" t="str">
        <f>SUM(T9:T9)/SUM(H9:H9)</f>
        <v>0</v>
      </c>
      <c r="Y9" s="57"/>
      <c r="Z9" s="69"/>
      <c r="AA9" s="70" t="str">
        <f>IF(L9=0,"",IF(Z9=0,"",(Z9/L9)))</f>
        <v/>
      </c>
      <c r="AB9" s="69"/>
      <c r="AC9" s="71" t="str">
        <f>IFERROR(AB9/Z9,"-")</f>
        <v>-</v>
      </c>
      <c r="AD9" s="72"/>
      <c r="AE9" s="73" t="str">
        <f>IFERROR(AD9/Z9,"-")</f>
        <v>-</v>
      </c>
      <c r="AF9" s="74"/>
      <c r="AG9" s="74"/>
      <c r="AH9" s="74"/>
      <c r="AI9" s="75"/>
      <c r="AJ9" s="76" t="str">
        <f>IF(L9=0,"",IF(AI9=0,"",(AI9/L9)))</f>
        <v/>
      </c>
      <c r="AK9" s="75"/>
      <c r="AL9" s="77" t="str">
        <f>IFERROR(AK9/AI9,"-")</f>
        <v>-</v>
      </c>
      <c r="AM9" s="78"/>
      <c r="AN9" s="79" t="str">
        <f>IFERROR(AM9/AI9,"-")</f>
        <v>-</v>
      </c>
      <c r="AO9" s="80"/>
      <c r="AP9" s="80"/>
      <c r="AQ9" s="80"/>
      <c r="AR9" s="81"/>
      <c r="AS9" s="82" t="str">
        <f>IF(L9=0,"",IF(AR9=0,"",(AR9/L9)))</f>
        <v/>
      </c>
      <c r="AT9" s="81"/>
      <c r="AU9" s="83" t="str">
        <f>IFERROR(AT9/AR9,"-")</f>
        <v>-</v>
      </c>
      <c r="AV9" s="84"/>
      <c r="AW9" s="85" t="str">
        <f>IFERROR(AV9/AR9,"-")</f>
        <v>-</v>
      </c>
      <c r="AX9" s="86"/>
      <c r="AY9" s="86"/>
      <c r="AZ9" s="86"/>
      <c r="BA9" s="87"/>
      <c r="BB9" s="88" t="str">
        <f>IF(L9=0,"",IF(BA9=0,"",(BA9/L9)))</f>
        <v/>
      </c>
      <c r="BC9" s="87"/>
      <c r="BD9" s="89" t="str">
        <f>IFERROR(BC9/BA9,"-")</f>
        <v>-</v>
      </c>
      <c r="BE9" s="90"/>
      <c r="BF9" s="91" t="str">
        <f>IFERROR(BE9/BA9,"-")</f>
        <v>-</v>
      </c>
      <c r="BG9" s="92"/>
      <c r="BH9" s="92"/>
      <c r="BI9" s="92"/>
      <c r="BJ9" s="94"/>
      <c r="BK9" s="95" t="str">
        <f>IF(L9=0,"",IF(BJ9=0,"",(BJ9/L9)))</f>
        <v/>
      </c>
      <c r="BL9" s="96"/>
      <c r="BM9" s="97" t="str">
        <f>IFERROR(BL9/BJ9,"-")</f>
        <v>-</v>
      </c>
      <c r="BN9" s="98"/>
      <c r="BO9" s="99" t="str">
        <f>IFERROR(BN9/BJ9,"-")</f>
        <v>-</v>
      </c>
      <c r="BP9" s="100"/>
      <c r="BQ9" s="100"/>
      <c r="BR9" s="100"/>
      <c r="BS9" s="101"/>
      <c r="BT9" s="102" t="str">
        <f>IF(L9=0,"",IF(BS9=0,"",(BS9/L9)))</f>
        <v/>
      </c>
      <c r="BU9" s="103"/>
      <c r="BV9" s="104" t="str">
        <f>IFERROR(BU9/BS9,"-")</f>
        <v>-</v>
      </c>
      <c r="BW9" s="105"/>
      <c r="BX9" s="106" t="str">
        <f>IFERROR(BW9/BS9,"-")</f>
        <v>-</v>
      </c>
      <c r="BY9" s="107"/>
      <c r="BZ9" s="107"/>
      <c r="CA9" s="107"/>
      <c r="CB9" s="108"/>
      <c r="CC9" s="109" t="str">
        <f>IF(L9=0,"",IF(CB9=0,"",(CB9/L9)))</f>
        <v/>
      </c>
      <c r="CD9" s="110"/>
      <c r="CE9" s="111" t="str">
        <f>IFERROR(CD9/CB9,"-")</f>
        <v>-</v>
      </c>
      <c r="CF9" s="112"/>
      <c r="CG9" s="113" t="str">
        <f>IFERROR(CF9/CB9,"-")</f>
        <v>-</v>
      </c>
      <c r="CH9" s="114"/>
      <c r="CI9" s="114"/>
      <c r="CJ9" s="114"/>
      <c r="CK9" s="115">
        <v>0</v>
      </c>
      <c r="CL9" s="116"/>
      <c r="CM9" s="116"/>
      <c r="CN9" s="116"/>
      <c r="CO9" s="117" t="str">
        <f>IF(AND(CM9=0,CN9=0),"",IF(AND(CM9&lt;=100000,CN9&lt;=100000),"",IF(CM9/CL9&gt;0.7,"男高",IF(CN9/CL9&gt;0.7,"女高",""))))</f>
        <v/>
      </c>
    </row>
    <row r="10" spans="1:95">
      <c r="A10" s="58" t="str">
        <f>X10</f>
        <v>0</v>
      </c>
      <c r="B10" s="162" t="s">
        <v>62</v>
      </c>
      <c r="C10" s="162" t="s">
        <v>53</v>
      </c>
      <c r="D10" s="162"/>
      <c r="E10" s="162"/>
      <c r="F10" s="67" t="s">
        <v>63</v>
      </c>
      <c r="G10" s="67" t="s">
        <v>55</v>
      </c>
      <c r="H10" s="154">
        <v>0</v>
      </c>
      <c r="I10" s="59">
        <v>0</v>
      </c>
      <c r="J10" s="59">
        <v>0</v>
      </c>
      <c r="K10" s="59">
        <v>0</v>
      </c>
      <c r="L10" s="68">
        <v>0</v>
      </c>
      <c r="M10" s="60" t="str">
        <f>IFERROR(L10/K10,"-")</f>
        <v>-</v>
      </c>
      <c r="N10" s="59">
        <v>0</v>
      </c>
      <c r="O10" s="59">
        <v>0</v>
      </c>
      <c r="P10" s="60" t="str">
        <f>IFERROR(N10/(L10),"-")</f>
        <v>-</v>
      </c>
      <c r="Q10" s="61" t="str">
        <f>IFERROR(H10/SUM(L10:L10),"-")</f>
        <v>-</v>
      </c>
      <c r="R10" s="62">
        <v>0</v>
      </c>
      <c r="S10" s="60" t="str">
        <f>IF(L10=0,"-",R10/L10)</f>
        <v>-</v>
      </c>
      <c r="T10" s="159"/>
      <c r="U10" s="160" t="str">
        <f>IFERROR(T10/L10,"-")</f>
        <v>-</v>
      </c>
      <c r="V10" s="160" t="str">
        <f>IFERROR(T10/R10,"-")</f>
        <v>-</v>
      </c>
      <c r="W10" s="154">
        <f>SUM(T10:T10)-SUM(H10:H10)</f>
        <v>0</v>
      </c>
      <c r="X10" s="63" t="str">
        <f>SUM(T10:T10)/SUM(H10:H10)</f>
        <v>0</v>
      </c>
      <c r="Y10" s="57"/>
      <c r="Z10" s="69"/>
      <c r="AA10" s="70" t="str">
        <f>IF(L10=0,"",IF(Z10=0,"",(Z10/L10)))</f>
        <v/>
      </c>
      <c r="AB10" s="69"/>
      <c r="AC10" s="71" t="str">
        <f>IFERROR(AB10/Z10,"-")</f>
        <v>-</v>
      </c>
      <c r="AD10" s="72"/>
      <c r="AE10" s="73" t="str">
        <f>IFERROR(AD10/Z10,"-")</f>
        <v>-</v>
      </c>
      <c r="AF10" s="74"/>
      <c r="AG10" s="74"/>
      <c r="AH10" s="74"/>
      <c r="AI10" s="75"/>
      <c r="AJ10" s="76" t="str">
        <f>IF(L10=0,"",IF(AI10=0,"",(AI10/L10)))</f>
        <v/>
      </c>
      <c r="AK10" s="75"/>
      <c r="AL10" s="77" t="str">
        <f>IFERROR(AK10/AI10,"-")</f>
        <v>-</v>
      </c>
      <c r="AM10" s="78"/>
      <c r="AN10" s="79" t="str">
        <f>IFERROR(AM10/AI10,"-")</f>
        <v>-</v>
      </c>
      <c r="AO10" s="80"/>
      <c r="AP10" s="80"/>
      <c r="AQ10" s="80"/>
      <c r="AR10" s="81"/>
      <c r="AS10" s="82" t="str">
        <f>IF(L10=0,"",IF(AR10=0,"",(AR10/L10)))</f>
        <v/>
      </c>
      <c r="AT10" s="81"/>
      <c r="AU10" s="83" t="str">
        <f>IFERROR(AT10/AR10,"-")</f>
        <v>-</v>
      </c>
      <c r="AV10" s="84"/>
      <c r="AW10" s="85" t="str">
        <f>IFERROR(AV10/AR10,"-")</f>
        <v>-</v>
      </c>
      <c r="AX10" s="86"/>
      <c r="AY10" s="86"/>
      <c r="AZ10" s="86"/>
      <c r="BA10" s="87"/>
      <c r="BB10" s="88" t="str">
        <f>IF(L10=0,"",IF(BA10=0,"",(BA10/L10)))</f>
        <v/>
      </c>
      <c r="BC10" s="87"/>
      <c r="BD10" s="89" t="str">
        <f>IFERROR(BC10/BA10,"-")</f>
        <v>-</v>
      </c>
      <c r="BE10" s="90"/>
      <c r="BF10" s="91" t="str">
        <f>IFERROR(BE10/BA10,"-")</f>
        <v>-</v>
      </c>
      <c r="BG10" s="92"/>
      <c r="BH10" s="92"/>
      <c r="BI10" s="92"/>
      <c r="BJ10" s="94"/>
      <c r="BK10" s="95" t="str">
        <f>IF(L10=0,"",IF(BJ10=0,"",(BJ10/L10)))</f>
        <v/>
      </c>
      <c r="BL10" s="96"/>
      <c r="BM10" s="97" t="str">
        <f>IFERROR(BL10/BJ10,"-")</f>
        <v>-</v>
      </c>
      <c r="BN10" s="98"/>
      <c r="BO10" s="99" t="str">
        <f>IFERROR(BN10/BJ10,"-")</f>
        <v>-</v>
      </c>
      <c r="BP10" s="100"/>
      <c r="BQ10" s="100"/>
      <c r="BR10" s="100"/>
      <c r="BS10" s="101"/>
      <c r="BT10" s="102" t="str">
        <f>IF(L10=0,"",IF(BS10=0,"",(BS10/L10)))</f>
        <v/>
      </c>
      <c r="BU10" s="103"/>
      <c r="BV10" s="104" t="str">
        <f>IFERROR(BU10/BS10,"-")</f>
        <v>-</v>
      </c>
      <c r="BW10" s="105"/>
      <c r="BX10" s="106" t="str">
        <f>IFERROR(BW10/BS10,"-")</f>
        <v>-</v>
      </c>
      <c r="BY10" s="107"/>
      <c r="BZ10" s="107"/>
      <c r="CA10" s="107"/>
      <c r="CB10" s="108"/>
      <c r="CC10" s="109" t="str">
        <f>IF(L10=0,"",IF(CB10=0,"",(CB10/L10)))</f>
        <v/>
      </c>
      <c r="CD10" s="110"/>
      <c r="CE10" s="111" t="str">
        <f>IFERROR(CD10/CB10,"-")</f>
        <v>-</v>
      </c>
      <c r="CF10" s="112"/>
      <c r="CG10" s="113" t="str">
        <f>IFERROR(CF10/CB10,"-")</f>
        <v>-</v>
      </c>
      <c r="CH10" s="114"/>
      <c r="CI10" s="114"/>
      <c r="CJ10" s="114"/>
      <c r="CK10" s="115">
        <v>0</v>
      </c>
      <c r="CL10" s="116"/>
      <c r="CM10" s="116"/>
      <c r="CN10" s="116"/>
      <c r="CO10" s="117" t="str">
        <f>IF(AND(CM10=0,CN10=0),"",IF(AND(CM10&lt;=100000,CN10&lt;=100000),"",IF(CM10/CL10&gt;0.7,"男高",IF(CN10/CL10&gt;0.7,"女高",""))))</f>
        <v/>
      </c>
    </row>
    <row r="11" spans="1:95">
      <c r="A11" s="15"/>
      <c r="B11" s="64"/>
      <c r="C11" s="64"/>
      <c r="D11" s="65"/>
      <c r="E11" s="66"/>
      <c r="F11" s="67"/>
      <c r="G11" s="67"/>
      <c r="H11" s="155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1"/>
      <c r="U11" s="161"/>
      <c r="V11" s="161"/>
      <c r="W11" s="161"/>
      <c r="X11" s="17"/>
      <c r="Y11" s="38"/>
      <c r="Z11" s="42"/>
      <c r="AA11" s="43"/>
      <c r="AB11" s="42"/>
      <c r="AC11" s="46"/>
      <c r="AD11" s="47"/>
      <c r="AE11" s="48"/>
      <c r="AF11" s="49"/>
      <c r="AG11" s="49"/>
      <c r="AH11" s="49"/>
      <c r="AI11" s="42"/>
      <c r="AJ11" s="43"/>
      <c r="AK11" s="42"/>
      <c r="AL11" s="46"/>
      <c r="AM11" s="47"/>
      <c r="AN11" s="48"/>
      <c r="AO11" s="49"/>
      <c r="AP11" s="49"/>
      <c r="AQ11" s="49"/>
      <c r="AR11" s="42"/>
      <c r="AS11" s="43"/>
      <c r="AT11" s="42"/>
      <c r="AU11" s="46"/>
      <c r="AV11" s="47"/>
      <c r="AW11" s="48"/>
      <c r="AX11" s="49"/>
      <c r="AY11" s="49"/>
      <c r="AZ11" s="49"/>
      <c r="BA11" s="42"/>
      <c r="BB11" s="43"/>
      <c r="BC11" s="42"/>
      <c r="BD11" s="46"/>
      <c r="BE11" s="47"/>
      <c r="BF11" s="48"/>
      <c r="BG11" s="49"/>
      <c r="BH11" s="49"/>
      <c r="BI11" s="49"/>
      <c r="BJ11" s="44"/>
      <c r="BK11" s="45"/>
      <c r="BL11" s="42"/>
      <c r="BM11" s="46"/>
      <c r="BN11" s="47"/>
      <c r="BO11" s="48"/>
      <c r="BP11" s="49"/>
      <c r="BQ11" s="49"/>
      <c r="BR11" s="49"/>
      <c r="BS11" s="44"/>
      <c r="BT11" s="45"/>
      <c r="BU11" s="42"/>
      <c r="BV11" s="46"/>
      <c r="BW11" s="47"/>
      <c r="BX11" s="48"/>
      <c r="BY11" s="49"/>
      <c r="BZ11" s="49"/>
      <c r="CA11" s="49"/>
      <c r="CB11" s="44"/>
      <c r="CC11" s="45"/>
      <c r="CD11" s="42"/>
      <c r="CE11" s="46"/>
      <c r="CF11" s="47"/>
      <c r="CG11" s="48"/>
      <c r="CH11" s="49"/>
      <c r="CI11" s="49"/>
      <c r="CJ11" s="49"/>
      <c r="CK11" s="50"/>
      <c r="CL11" s="47"/>
      <c r="CM11" s="47"/>
      <c r="CN11" s="47"/>
      <c r="CO11" s="51"/>
    </row>
    <row r="12" spans="1:95">
      <c r="A12" s="15"/>
      <c r="B12" s="21"/>
      <c r="C12" s="21"/>
      <c r="D12" s="16"/>
      <c r="E12" s="16"/>
      <c r="F12" s="20"/>
      <c r="G12" s="54"/>
      <c r="H12" s="156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1"/>
      <c r="U12" s="161"/>
      <c r="V12" s="161"/>
      <c r="W12" s="161"/>
      <c r="X12" s="17"/>
      <c r="Y12" s="40"/>
      <c r="Z12" s="42"/>
      <c r="AA12" s="43"/>
      <c r="AB12" s="42"/>
      <c r="AC12" s="46"/>
      <c r="AD12" s="47"/>
      <c r="AE12" s="48"/>
      <c r="AF12" s="49"/>
      <c r="AG12" s="49"/>
      <c r="AH12" s="49"/>
      <c r="AI12" s="42"/>
      <c r="AJ12" s="43"/>
      <c r="AK12" s="42"/>
      <c r="AL12" s="46"/>
      <c r="AM12" s="47"/>
      <c r="AN12" s="48"/>
      <c r="AO12" s="49"/>
      <c r="AP12" s="49"/>
      <c r="AQ12" s="49"/>
      <c r="AR12" s="42"/>
      <c r="AS12" s="43"/>
      <c r="AT12" s="42"/>
      <c r="AU12" s="46"/>
      <c r="AV12" s="47"/>
      <c r="AW12" s="48"/>
      <c r="AX12" s="49"/>
      <c r="AY12" s="49"/>
      <c r="AZ12" s="49"/>
      <c r="BA12" s="42"/>
      <c r="BB12" s="43"/>
      <c r="BC12" s="42"/>
      <c r="BD12" s="46"/>
      <c r="BE12" s="47"/>
      <c r="BF12" s="48"/>
      <c r="BG12" s="49"/>
      <c r="BH12" s="49"/>
      <c r="BI12" s="49"/>
      <c r="BJ12" s="44"/>
      <c r="BK12" s="45"/>
      <c r="BL12" s="42"/>
      <c r="BM12" s="46"/>
      <c r="BN12" s="47"/>
      <c r="BO12" s="48"/>
      <c r="BP12" s="49"/>
      <c r="BQ12" s="49"/>
      <c r="BR12" s="49"/>
      <c r="BS12" s="44"/>
      <c r="BT12" s="45"/>
      <c r="BU12" s="42"/>
      <c r="BV12" s="46"/>
      <c r="BW12" s="47"/>
      <c r="BX12" s="48"/>
      <c r="BY12" s="49"/>
      <c r="BZ12" s="49"/>
      <c r="CA12" s="49"/>
      <c r="CB12" s="44"/>
      <c r="CC12" s="45"/>
      <c r="CD12" s="42"/>
      <c r="CE12" s="46"/>
      <c r="CF12" s="47"/>
      <c r="CG12" s="48"/>
      <c r="CH12" s="49"/>
      <c r="CI12" s="49"/>
      <c r="CJ12" s="49"/>
      <c r="CK12" s="50"/>
      <c r="CL12" s="47"/>
      <c r="CM12" s="47"/>
      <c r="CN12" s="47"/>
      <c r="CO12" s="51"/>
    </row>
    <row r="13" spans="1:95">
      <c r="A13" s="7">
        <f>Z13</f>
        <v/>
      </c>
      <c r="B13" s="24"/>
      <c r="C13" s="24"/>
      <c r="D13" s="24"/>
      <c r="E13" s="24"/>
      <c r="F13" s="23" t="s">
        <v>64</v>
      </c>
      <c r="G13" s="23"/>
      <c r="H13" s="157"/>
      <c r="I13" s="24">
        <f>SUM(I6:I12)</f>
        <v>4019</v>
      </c>
      <c r="J13" s="24">
        <f>SUM(J6:J12)</f>
        <v>0</v>
      </c>
      <c r="K13" s="24">
        <f>SUM(K6:K12)</f>
        <v>168322</v>
      </c>
      <c r="L13" s="24">
        <f>SUM(L6:L12)</f>
        <v>1338</v>
      </c>
      <c r="M13" s="25">
        <f>IFERROR(L13/K13,"-")</f>
        <v>0.0079490500350519</v>
      </c>
      <c r="N13" s="56">
        <f>SUM(N6:N12)</f>
        <v>59</v>
      </c>
      <c r="O13" s="56">
        <f>SUM(O6:O12)</f>
        <v>396</v>
      </c>
      <c r="P13" s="25">
        <f>IFERROR(N13/L13,"-")</f>
        <v>0.044095665171898</v>
      </c>
      <c r="Q13" s="26">
        <f>IFERROR(H13/L13,"-")</f>
        <v>0</v>
      </c>
      <c r="R13" s="27">
        <f>SUM(R6:R12)</f>
        <v>186</v>
      </c>
      <c r="S13" s="25">
        <f>IFERROR(R13/L13,"-")</f>
        <v>0.1390134529148</v>
      </c>
      <c r="T13" s="157">
        <f>SUM(T6:T12)</f>
        <v>7688396</v>
      </c>
      <c r="U13" s="157">
        <f>IFERROR(T13/L13,"-")</f>
        <v>5746.1853512706</v>
      </c>
      <c r="V13" s="157">
        <f>IFERROR(T13/R13,"-")</f>
        <v>41335.462365591</v>
      </c>
      <c r="W13" s="157">
        <f>T13-H13</f>
        <v>7688396</v>
      </c>
      <c r="X13" s="28" t="str">
        <f>T13/H13</f>
        <v>0</v>
      </c>
      <c r="Y13" s="39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