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<sst xmlns="http://schemas.openxmlformats.org/spreadsheetml/2006/main" uniqueCount="81">
  <si>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10月</t>
  </si>
  <si>
    <t>パートナー</t>
  </si>
  <si>
    <t>最終更新日</t>
  </si>
  <si>
    <t>01月31日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</si>
  <si>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</si>
  <si>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</si>
  <si>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</si>
  <si>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</si>
  <si>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</si>
  <si>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</si>
  <si>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</si>
  <si>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</si>
  <si>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</si>
  <si>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</si>
  <si>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</si>
  <si>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</si>
  <si>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</si>
  <si>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</si>
  <si>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</si>
  <si>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</si>
  <si>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</si>
  <si>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</si>
  <si>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</si>
  <si>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</si>
  <si>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</si>
  <si>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</si>
  <si>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</si>
  <si>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</si>
  <si>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</si>
  <si>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</si>
  <si>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</si>
  <si>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</si>
  <si>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</si>
  <si>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</si>
  <si>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</si>
  <si>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</si>
  <si>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</si>
  <si>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</si>
  <si>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</si>
  <si>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</si>
  <si>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</si>
  <si>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</si>
  <si>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</si>
  <si>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</si>
  <si>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</si>
  <si>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</si>
  <si>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</si>
  <si>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</si>
  <si>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</si>
  <si>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</si>
  <si>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</si>
  <si>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</si>
  <si>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</si>
  <si>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</si>
  <si>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</si>
  <si>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</si>
  <si>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</si>
  <si>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</si>
  <si>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10/1～10/31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</si>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</sst>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0.75675675675676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55500</v>
      </c>
      <c r="I8" s="64">
        <v>1700</v>
      </c>
      <c r="J8" s="60">
        <v>98</v>
      </c>
      <c r="K8" s="60">
        <v>0</v>
      </c>
      <c r="L8" s="60">
        <v>786</v>
      </c>
      <c r="M8" s="71">
        <v>37</v>
      </c>
      <c r="N8" s="122">
        <v>33</v>
      </c>
      <c r="O8" s="61">
        <f>IFERROR(M8/L8,"-")</f>
        <v>0.047073791348601</v>
      </c>
      <c r="P8" s="60">
        <v>0</v>
      </c>
      <c r="Q8" s="60">
        <v>3</v>
      </c>
      <c r="R8" s="61">
        <f>IFERROR(P8/M8,"-")</f>
        <v>0</v>
      </c>
      <c r="S8" s="62">
        <f>IFERROR(H8/SUM(M8:M8),"-")</f>
        <v>1500</v>
      </c>
      <c r="T8" s="63">
        <v>2</v>
      </c>
      <c r="U8" s="61">
        <f>IF(M8=0,"-",T8/M8)</f>
        <v>0.054054054054054</v>
      </c>
      <c r="V8" s="164">
        <v>42000</v>
      </c>
      <c r="W8" s="165">
        <f>IFERROR(V8/M8,"-")</f>
        <v>1135.1351351351</v>
      </c>
      <c r="X8" s="165">
        <f>IFERROR(V8/T8,"-")</f>
        <v>21000</v>
      </c>
      <c r="Y8" s="159">
        <f>SUM(V8:V8)-SUM(H8:H8)</f>
        <v>-13500</v>
      </c>
      <c r="Z8" s="65">
        <f>SUM(V8:V8)/SUM(H8:H8)</f>
        <v>0.75675675675676</v>
      </c>
      <c r="AA8" s="58"/>
      <c r="AB8" s="72">
        <v>4</v>
      </c>
      <c r="AC8" s="73">
        <f>IF(M8=0,"",IF(AB8=0,"",(AB8/M8)))</f>
        <v>0.10810810810811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7</v>
      </c>
      <c r="AL8" s="79">
        <f>IF(M8=0,"",IF(AK8=0,"",(AK8/M8)))</f>
        <v>0.18918918918919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5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5</v>
      </c>
      <c r="BD8" s="91">
        <f>IF(M8=0,"",IF(BC8=0,"",(BC8/M8)))</f>
        <v>0.13513513513514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8</v>
      </c>
      <c r="BL8" s="97"/>
      <c r="BM8" s="98">
        <f>IF(M8=0,"",IF(BK8=0,"",(BK8/M8)))</f>
        <v>0.21621621621622</v>
      </c>
      <c r="BN8" s="99">
        <v>1</v>
      </c>
      <c r="BO8" s="100">
        <f>IFERROR(BN8/BK8,"-")</f>
        <v>0.125</v>
      </c>
      <c r="BP8" s="101">
        <v>4000</v>
      </c>
      <c r="BQ8" s="102">
        <f>IFERROR(BP8/BK8,"-")</f>
        <v>500</v>
      </c>
      <c r="BR8" s="103">
        <v>1</v>
      </c>
      <c r="BS8" s="103"/>
      <c r="BT8" s="103"/>
      <c r="BU8" s="104">
        <v>7</v>
      </c>
      <c r="BV8" s="105">
        <f>IF(M8=0,"",IF(BU8=0,"",(BU8/M8)))</f>
        <v>0.18918918918919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1</v>
      </c>
      <c r="CE8" s="112">
        <f>IF(M8=0,"",IF(CD8=0,"",(CD8/M8)))</f>
        <v>0.027027027027027</v>
      </c>
      <c r="CF8" s="113">
        <v>1</v>
      </c>
      <c r="CG8" s="114">
        <f>IFERROR(CF8/CD8,"-")</f>
        <v>1</v>
      </c>
      <c r="CH8" s="115">
        <v>38000</v>
      </c>
      <c r="CI8" s="116">
        <f>IFERROR(CH8/CD8,"-")</f>
        <v>38000</v>
      </c>
      <c r="CJ8" s="117"/>
      <c r="CK8" s="117"/>
      <c r="CL8" s="117">
        <v>1</v>
      </c>
      <c r="CM8" s="118">
        <v>2</v>
      </c>
      <c r="CN8" s="119">
        <v>42000</v>
      </c>
      <c r="CO8" s="119">
        <v>38000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98</v>
      </c>
      <c r="K13" s="24">
        <f>SUM(K6:K12)</f>
        <v>0</v>
      </c>
      <c r="L13" s="24">
        <f>SUM(L6:L12)</f>
        <v>786</v>
      </c>
      <c r="M13" s="24">
        <f>SUM(M6:M12)</f>
        <v>37</v>
      </c>
      <c r="N13" s="24">
        <f>SUM(N6:N12)</f>
        <v>33</v>
      </c>
      <c r="O13" s="25">
        <f>IFERROR(M13/L13,"-")</f>
        <v>0.047073791348601</v>
      </c>
      <c r="P13" s="57">
        <f>SUM(P6:P12)</f>
        <v>0</v>
      </c>
      <c r="Q13" s="57">
        <f>SUM(Q6:Q12)</f>
        <v>3</v>
      </c>
      <c r="R13" s="25">
        <f>IFERROR(P13/M13,"-")</f>
        <v>0</v>
      </c>
      <c r="S13" s="26">
        <f>IFERROR(H13/M13,"-")</f>
        <v>0</v>
      </c>
      <c r="T13" s="27">
        <f>SUM(T6:T12)</f>
        <v>2</v>
      </c>
      <c r="U13" s="25">
        <f>IFERROR(T13/M13,"-")</f>
        <v>0.054054054054054</v>
      </c>
      <c r="V13" s="162">
        <f>SUM(V6:V12)</f>
        <v>42000</v>
      </c>
      <c r="W13" s="162">
        <f>IFERROR(V13/M13,"-")</f>
        <v>1135.1351351351</v>
      </c>
      <c r="X13" s="162">
        <f>IFERROR(V13/T13,"-")</f>
        <v>21000</v>
      </c>
      <c r="Y13" s="162">
        <f>V13-H13</f>
        <v>42000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2.4227463305917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7635359</v>
      </c>
      <c r="I6" s="60">
        <v>7588</v>
      </c>
      <c r="J6" s="60">
        <v>0</v>
      </c>
      <c r="K6" s="60">
        <v>269642</v>
      </c>
      <c r="L6" s="71">
        <v>2318</v>
      </c>
      <c r="M6" s="61">
        <f>IFERROR(L6/K6,"-")</f>
        <v>0.0085965836182791</v>
      </c>
      <c r="N6" s="60">
        <v>129</v>
      </c>
      <c r="O6" s="60">
        <v>727</v>
      </c>
      <c r="P6" s="61">
        <f>IFERROR(N6/(L6),"-")</f>
        <v>0.05565142364107</v>
      </c>
      <c r="Q6" s="62">
        <f>IFERROR(H6/SUM(L6:L6),"-")</f>
        <v>3293.9426229508</v>
      </c>
      <c r="R6" s="63">
        <v>363</v>
      </c>
      <c r="S6" s="61">
        <f>IF(L6=0,"-",R6/L6)</f>
        <v>0.15660051768766</v>
      </c>
      <c r="T6" s="164">
        <v>18498538</v>
      </c>
      <c r="U6" s="165">
        <f>IFERROR(T6/L6,"-")</f>
        <v>7980.3874029336</v>
      </c>
      <c r="V6" s="165">
        <f>IFERROR(T6/R6,"-")</f>
        <v>50960.159779614</v>
      </c>
      <c r="W6" s="159">
        <f>SUM(T6:T6)-SUM(H6:H6)</f>
        <v>10863179</v>
      </c>
      <c r="X6" s="65">
        <f>SUM(T6:T6)/SUM(H6:H6)</f>
        <v>2.4227463305917</v>
      </c>
      <c r="Y6" s="58"/>
      <c r="Z6" s="72">
        <v>3</v>
      </c>
      <c r="AA6" s="73">
        <f>IF(L6=0,"",IF(Z6=0,"",(Z6/L6)))</f>
        <v>0.0012942191544435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4</v>
      </c>
      <c r="AJ6" s="79">
        <f>IF(L6=0,"",IF(AI6=0,"",(AI6/L6)))</f>
        <v>0.001725625539258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12</v>
      </c>
      <c r="AS6" s="85">
        <f>IF(L6=0,"",IF(AR6=0,"",(AR6/L6)))</f>
        <v>0.0051768766177739</v>
      </c>
      <c r="AT6" s="84">
        <v>1</v>
      </c>
      <c r="AU6" s="86">
        <f>IFERROR(AT6/AR6,"-")</f>
        <v>0.083333333333333</v>
      </c>
      <c r="AV6" s="87">
        <v>1000</v>
      </c>
      <c r="AW6" s="88">
        <f>IFERROR(AV6/AR6,"-")</f>
        <v>83.333333333333</v>
      </c>
      <c r="AX6" s="89">
        <v>1</v>
      </c>
      <c r="AY6" s="89"/>
      <c r="AZ6" s="89"/>
      <c r="BA6" s="90">
        <v>62</v>
      </c>
      <c r="BB6" s="91">
        <f>IF(L6=0,"",IF(BA6=0,"",(BA6/L6)))</f>
        <v>0.026747195858499</v>
      </c>
      <c r="BC6" s="90">
        <v>7</v>
      </c>
      <c r="BD6" s="92">
        <f>IFERROR(BC6/BA6,"-")</f>
        <v>0.11290322580645</v>
      </c>
      <c r="BE6" s="93">
        <v>306000</v>
      </c>
      <c r="BF6" s="94">
        <f>IFERROR(BE6/BA6,"-")</f>
        <v>4935.4838709677</v>
      </c>
      <c r="BG6" s="95">
        <v>2</v>
      </c>
      <c r="BH6" s="95"/>
      <c r="BI6" s="95">
        <v>5</v>
      </c>
      <c r="BJ6" s="97">
        <v>1230</v>
      </c>
      <c r="BK6" s="98">
        <f>IF(L6=0,"",IF(BJ6=0,"",(BJ6/L6)))</f>
        <v>0.53062985332183</v>
      </c>
      <c r="BL6" s="99">
        <v>167</v>
      </c>
      <c r="BM6" s="100">
        <f>IFERROR(BL6/BJ6,"-")</f>
        <v>0.13577235772358</v>
      </c>
      <c r="BN6" s="101">
        <v>7106538</v>
      </c>
      <c r="BO6" s="102">
        <f>IFERROR(BN6/BJ6,"-")</f>
        <v>5777.6731707317</v>
      </c>
      <c r="BP6" s="103">
        <v>69</v>
      </c>
      <c r="BQ6" s="103">
        <v>34</v>
      </c>
      <c r="BR6" s="103">
        <v>64</v>
      </c>
      <c r="BS6" s="104">
        <v>808</v>
      </c>
      <c r="BT6" s="105">
        <f>IF(L6=0,"",IF(BS6=0,"",(BS6/L6)))</f>
        <v>0.34857635893011</v>
      </c>
      <c r="BU6" s="106">
        <v>144</v>
      </c>
      <c r="BV6" s="107">
        <f>IFERROR(BU6/BS6,"-")</f>
        <v>0.17821782178218</v>
      </c>
      <c r="BW6" s="108">
        <v>8615000</v>
      </c>
      <c r="BX6" s="109">
        <f>IFERROR(BW6/BS6,"-")</f>
        <v>10662.128712871</v>
      </c>
      <c r="BY6" s="110">
        <v>46</v>
      </c>
      <c r="BZ6" s="110">
        <v>29</v>
      </c>
      <c r="CA6" s="110">
        <v>69</v>
      </c>
      <c r="CB6" s="111">
        <v>199</v>
      </c>
      <c r="CC6" s="112">
        <f>IF(L6=0,"",IF(CB6=0,"",(CB6/L6)))</f>
        <v>0.085849870578085</v>
      </c>
      <c r="CD6" s="113">
        <v>44</v>
      </c>
      <c r="CE6" s="114">
        <f>IFERROR(CD6/CB6,"-")</f>
        <v>0.22110552763819</v>
      </c>
      <c r="CF6" s="115">
        <v>2470000</v>
      </c>
      <c r="CG6" s="116">
        <f>IFERROR(CF6/CB6,"-")</f>
        <v>12412.060301508</v>
      </c>
      <c r="CH6" s="117">
        <v>18</v>
      </c>
      <c r="CI6" s="117">
        <v>6</v>
      </c>
      <c r="CJ6" s="117">
        <v>20</v>
      </c>
      <c r="CK6" s="118">
        <v>363</v>
      </c>
      <c r="CL6" s="119">
        <v>18498538</v>
      </c>
      <c r="CM6" s="119">
        <v>1220000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240</v>
      </c>
      <c r="L7" s="71">
        <v>0</v>
      </c>
      <c r="M7" s="61">
        <f>IFERROR(L7/K7,"-")</f>
        <v>0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42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2</v>
      </c>
      <c r="J9" s="60">
        <v>0</v>
      </c>
      <c r="K9" s="60">
        <v>4</v>
      </c>
      <c r="L9" s="71">
        <v>1</v>
      </c>
      <c r="M9" s="61">
        <f>IFERROR(L9/K9,"-")</f>
        <v>0.25</v>
      </c>
      <c r="N9" s="60">
        <v>0</v>
      </c>
      <c r="O9" s="60">
        <v>0</v>
      </c>
      <c r="P9" s="61">
        <f>IFERROR(N9/(L9),"-")</f>
        <v>0</v>
      </c>
      <c r="Q9" s="62">
        <f>IFERROR(H9/SUM(L9:L9),"-")</f>
        <v>0</v>
      </c>
      <c r="R9" s="63">
        <v>1</v>
      </c>
      <c r="S9" s="61">
        <f>IF(L9=0,"-",R9/L9)</f>
        <v>1</v>
      </c>
      <c r="T9" s="164">
        <v>13000</v>
      </c>
      <c r="U9" s="165">
        <f>IFERROR(T9/L9,"-")</f>
        <v>13000</v>
      </c>
      <c r="V9" s="165">
        <f>IFERROR(T9/R9,"-")</f>
        <v>13000</v>
      </c>
      <c r="W9" s="159">
        <f>SUM(T9:T9)-SUM(H9:H9)</f>
        <v>13000</v>
      </c>
      <c r="X9" s="65" t="str">
        <f>SUM(T9:T9)/SUM(H9:H9)</f>
        <v>0</v>
      </c>
      <c r="Y9" s="58"/>
      <c r="Z9" s="72"/>
      <c r="AA9" s="73">
        <f>IF(L9=0,"",IF(Z9=0,"",(Z9/L9)))</f>
        <v>0</v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>
        <f>IF(L9=0,"",IF(AI9=0,"",(AI9/L9)))</f>
        <v>0</v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>
        <f>IF(L9=0,"",IF(AR9=0,"",(AR9/L9)))</f>
        <v>0</v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>
        <f>IF(L9=0,"",IF(BA9=0,"",(BA9/L9)))</f>
        <v>0</v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>
        <v>1</v>
      </c>
      <c r="BK9" s="98">
        <f>IF(L9=0,"",IF(BJ9=0,"",(BJ9/L9)))</f>
        <v>1</v>
      </c>
      <c r="BL9" s="99">
        <v>1</v>
      </c>
      <c r="BM9" s="100">
        <f>IFERROR(BL9/BJ9,"-")</f>
        <v>1</v>
      </c>
      <c r="BN9" s="101">
        <v>13000</v>
      </c>
      <c r="BO9" s="102">
        <f>IFERROR(BN9/BJ9,"-")</f>
        <v>13000</v>
      </c>
      <c r="BP9" s="103"/>
      <c r="BQ9" s="103"/>
      <c r="BR9" s="103">
        <v>1</v>
      </c>
      <c r="BS9" s="104"/>
      <c r="BT9" s="105">
        <f>IF(L9=0,"",IF(BS9=0,"",(BS9/L9)))</f>
        <v>0</v>
      </c>
      <c r="BU9" s="106"/>
      <c r="BV9" s="107" t="str">
        <f>IFERROR(BU9/BS9,"-")</f>
        <v>-</v>
      </c>
      <c r="BW9" s="108"/>
      <c r="BX9" s="109" t="str">
        <f>IFERROR(BW9/BS9,"-")</f>
        <v>-</v>
      </c>
      <c r="BY9" s="110"/>
      <c r="BZ9" s="110"/>
      <c r="CA9" s="110"/>
      <c r="CB9" s="111"/>
      <c r="CC9" s="112">
        <f>IF(L9=0,"",IF(CB9=0,"",(CB9/L9)))</f>
        <v>0</v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1</v>
      </c>
      <c r="CL9" s="119">
        <v>13000</v>
      </c>
      <c r="CM9" s="119">
        <v>13000</v>
      </c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7590</v>
      </c>
      <c r="J13" s="24">
        <f>SUM(J6:J12)</f>
        <v>0</v>
      </c>
      <c r="K13" s="24">
        <f>SUM(K6:K12)</f>
        <v>269928</v>
      </c>
      <c r="L13" s="24">
        <f>SUM(L6:L12)</f>
        <v>2319</v>
      </c>
      <c r="M13" s="25">
        <f>IFERROR(L13/K13,"-")</f>
        <v>0.0085911798701876</v>
      </c>
      <c r="N13" s="57">
        <f>SUM(N6:N12)</f>
        <v>129</v>
      </c>
      <c r="O13" s="57">
        <f>SUM(O6:O12)</f>
        <v>727</v>
      </c>
      <c r="P13" s="25">
        <f>IFERROR(N13/L13,"-")</f>
        <v>0.055627425614489</v>
      </c>
      <c r="Q13" s="26">
        <f>IFERROR(H13/L13,"-")</f>
        <v>0</v>
      </c>
      <c r="R13" s="27">
        <f>SUM(R6:R12)</f>
        <v>364</v>
      </c>
      <c r="S13" s="25">
        <f>IFERROR(R13/L13,"-")</f>
        <v>0.15696420871065</v>
      </c>
      <c r="T13" s="162">
        <f>SUM(T6:T12)</f>
        <v>18511538</v>
      </c>
      <c r="U13" s="162">
        <f>IFERROR(T13/L13,"-")</f>
        <v>7982.5519620526</v>
      </c>
      <c r="V13" s="162">
        <f>IFERROR(T13/R13,"-")</f>
        <v>50855.873626374</v>
      </c>
      <c r="W13" s="162">
        <f>T13-H13</f>
        <v>18511538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