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<sst xmlns="http://schemas.openxmlformats.org/spreadsheetml/2006/main" uniqueCount="81">
  <si>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</si>
  <si>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</si>
  <si>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</si>
  <si>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</si>
  <si>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</si>
  <si>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</si>
  <si>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</si>
  <si>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</si>
  <si>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</si>
  <si>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</si>
  <si>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</si>
  <si>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</si>
  <si>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</si>
  <si>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</si>
  <si>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</si>
  <si>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</si>
  <si>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</si>
  <si>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</si>
  <si>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</si>
  <si>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</si>
  <si>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</si>
  <si>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</si>
  <si>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</si>
  <si>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</si>
  <si>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</si>
  <si>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</si>
  <si>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</si>
  <si>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</si>
  <si>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</si>
  <si>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</si>
  <si>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</si>
  <si>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</si>
  <si>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</si>
  <si>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</si>
  <si>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</si>
  <si>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</si>
  <si>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</si>
  <si>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</si>
  <si>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</si>
  <si>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</si>
  <si>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</si>
  <si>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</si>
  <si>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</si>
  <si>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</si>
  <si>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</si>
  <si>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</si>
  <si>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</si>
  <si>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</si>
  <si>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</si>
  <si>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</si>
  <si>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</si>
  <si>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</si>
  <si>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</si>
  <si>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</si>
  <si>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</si>
  <si>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</si>
  <si>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</si>
  <si>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</si>
  <si>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7/1～7/31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</si>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</sst>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0.22641509433962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79500</v>
      </c>
      <c r="I8" s="64">
        <v>1700</v>
      </c>
      <c r="J8" s="60">
        <v>136</v>
      </c>
      <c r="K8" s="60">
        <v>0</v>
      </c>
      <c r="L8" s="60">
        <v>1038</v>
      </c>
      <c r="M8" s="71">
        <v>53</v>
      </c>
      <c r="N8" s="122">
        <v>51</v>
      </c>
      <c r="O8" s="61">
        <f>IFERROR(M8/L8,"-")</f>
        <v>0.051059730250482</v>
      </c>
      <c r="P8" s="60">
        <v>2</v>
      </c>
      <c r="Q8" s="60">
        <v>10</v>
      </c>
      <c r="R8" s="61">
        <f>IFERROR(P8/M8,"-")</f>
        <v>0.037735849056604</v>
      </c>
      <c r="S8" s="62">
        <f>IFERROR(H8/SUM(M8:M8),"-")</f>
        <v>1500</v>
      </c>
      <c r="T8" s="63">
        <v>1</v>
      </c>
      <c r="U8" s="61">
        <f>IF(M8=0,"-",T8/M8)</f>
        <v>0.018867924528302</v>
      </c>
      <c r="V8" s="164">
        <v>18000</v>
      </c>
      <c r="W8" s="165">
        <f>IFERROR(V8/M8,"-")</f>
        <v>339.62264150943</v>
      </c>
      <c r="X8" s="165">
        <f>IFERROR(V8/T8,"-")</f>
        <v>18000</v>
      </c>
      <c r="Y8" s="159">
        <f>SUM(V8:V8)-SUM(H8:H8)</f>
        <v>-61500</v>
      </c>
      <c r="Z8" s="65">
        <f>SUM(V8:V8)/SUM(H8:H8)</f>
        <v>0.22641509433962</v>
      </c>
      <c r="AA8" s="58"/>
      <c r="AB8" s="72">
        <v>2</v>
      </c>
      <c r="AC8" s="73">
        <f>IF(M8=0,"",IF(AB8=0,"",(AB8/M8)))</f>
        <v>0.037735849056604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2</v>
      </c>
      <c r="AL8" s="79">
        <f>IF(M8=0,"",IF(AK8=0,"",(AK8/M8)))</f>
        <v>0.037735849056604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4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7</v>
      </c>
      <c r="BD8" s="91">
        <f>IF(M8=0,"",IF(BC8=0,"",(BC8/M8)))</f>
        <v>0.13207547169811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19</v>
      </c>
      <c r="BL8" s="97"/>
      <c r="BM8" s="98">
        <f>IF(M8=0,"",IF(BK8=0,"",(BK8/M8)))</f>
        <v>0.35849056603774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16</v>
      </c>
      <c r="BV8" s="105">
        <f>IF(M8=0,"",IF(BU8=0,"",(BU8/M8)))</f>
        <v>0.30188679245283</v>
      </c>
      <c r="BW8" s="106">
        <v>1</v>
      </c>
      <c r="BX8" s="107">
        <f>IFERROR(BW8/BU8,"-")</f>
        <v>0.0625</v>
      </c>
      <c r="BY8" s="108">
        <v>18000</v>
      </c>
      <c r="BZ8" s="109">
        <f>IFERROR(BY8/BU8,"-")</f>
        <v>1125</v>
      </c>
      <c r="CA8" s="110"/>
      <c r="CB8" s="110"/>
      <c r="CC8" s="110">
        <v>1</v>
      </c>
      <c r="CD8" s="111">
        <v>3</v>
      </c>
      <c r="CE8" s="112">
        <f>IF(M8=0,"",IF(CD8=0,"",(CD8/M8)))</f>
        <v>0.056603773584906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18000</v>
      </c>
      <c r="CO8" s="119">
        <v>18000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136</v>
      </c>
      <c r="K13" s="24">
        <f>SUM(K6:K12)</f>
        <v>0</v>
      </c>
      <c r="L13" s="24">
        <f>SUM(L6:L12)</f>
        <v>1038</v>
      </c>
      <c r="M13" s="24">
        <f>SUM(M6:M12)</f>
        <v>53</v>
      </c>
      <c r="N13" s="24">
        <f>SUM(N6:N12)</f>
        <v>51</v>
      </c>
      <c r="O13" s="25">
        <f>IFERROR(M13/L13,"-")</f>
        <v>0.051059730250482</v>
      </c>
      <c r="P13" s="57">
        <f>SUM(P6:P12)</f>
        <v>2</v>
      </c>
      <c r="Q13" s="57">
        <f>SUM(Q6:Q12)</f>
        <v>10</v>
      </c>
      <c r="R13" s="25">
        <f>IFERROR(P13/M13,"-")</f>
        <v>0.037735849056604</v>
      </c>
      <c r="S13" s="26">
        <f>IFERROR(H13/M13,"-")</f>
        <v>0</v>
      </c>
      <c r="T13" s="27">
        <f>SUM(T6:T12)</f>
        <v>1</v>
      </c>
      <c r="U13" s="25">
        <f>IFERROR(T13/M13,"-")</f>
        <v>0.018867924528302</v>
      </c>
      <c r="V13" s="162">
        <f>SUM(V6:V12)</f>
        <v>18000</v>
      </c>
      <c r="W13" s="162">
        <f>IFERROR(V13/M13,"-")</f>
        <v>339.62264150943</v>
      </c>
      <c r="X13" s="162">
        <f>IFERROR(V13/T13,"-")</f>
        <v>18000</v>
      </c>
      <c r="Y13" s="162">
        <f>V13-H13</f>
        <v>18000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3.000003114628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6100247</v>
      </c>
      <c r="I6" s="60">
        <v>5334</v>
      </c>
      <c r="J6" s="60">
        <v>0</v>
      </c>
      <c r="K6" s="60">
        <v>396400</v>
      </c>
      <c r="L6" s="71">
        <v>1841</v>
      </c>
      <c r="M6" s="61">
        <f>IFERROR(L6/K6,"-")</f>
        <v>0.0046442986881937</v>
      </c>
      <c r="N6" s="60">
        <v>109</v>
      </c>
      <c r="O6" s="60">
        <v>561</v>
      </c>
      <c r="P6" s="61">
        <f>IFERROR(N6/(L6),"-")</f>
        <v>0.059206952743074</v>
      </c>
      <c r="Q6" s="62">
        <f>IFERROR(H6/SUM(L6:L6),"-")</f>
        <v>3313.5507876154</v>
      </c>
      <c r="R6" s="63">
        <v>293</v>
      </c>
      <c r="S6" s="61">
        <f>IF(L6=0,"-",R6/L6)</f>
        <v>0.15915263443781</v>
      </c>
      <c r="T6" s="164">
        <v>18300760</v>
      </c>
      <c r="U6" s="165">
        <f>IFERROR(T6/L6,"-")</f>
        <v>9940.6626833243</v>
      </c>
      <c r="V6" s="165">
        <f>IFERROR(T6/R6,"-")</f>
        <v>62459.931740614</v>
      </c>
      <c r="W6" s="159">
        <f>SUM(T6:T6)-SUM(H6:H6)</f>
        <v>12200513</v>
      </c>
      <c r="X6" s="65">
        <f>SUM(T6:T6)/SUM(H6:H6)</f>
        <v>3.000003114628</v>
      </c>
      <c r="Y6" s="58"/>
      <c r="Z6" s="72">
        <v>2</v>
      </c>
      <c r="AA6" s="73">
        <f>IF(L6=0,"",IF(Z6=0,"",(Z6/L6)))</f>
        <v>0.0010863661053775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4</v>
      </c>
      <c r="AJ6" s="79">
        <f>IF(L6=0,"",IF(AI6=0,"",(AI6/L6)))</f>
        <v>0.002172732210755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0.0065181966322651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70</v>
      </c>
      <c r="BB6" s="91">
        <f>IF(L6=0,"",IF(BA6=0,"",(BA6/L6)))</f>
        <v>0.038022813688213</v>
      </c>
      <c r="BC6" s="90">
        <v>4</v>
      </c>
      <c r="BD6" s="92">
        <f>IFERROR(BC6/BA6,"-")</f>
        <v>0.057142857142857</v>
      </c>
      <c r="BE6" s="93">
        <v>180000</v>
      </c>
      <c r="BF6" s="94">
        <f>IFERROR(BE6/BA6,"-")</f>
        <v>2571.4285714286</v>
      </c>
      <c r="BG6" s="95">
        <v>1</v>
      </c>
      <c r="BH6" s="95"/>
      <c r="BI6" s="95">
        <v>3</v>
      </c>
      <c r="BJ6" s="97">
        <v>930</v>
      </c>
      <c r="BK6" s="98">
        <f>IF(L6=0,"",IF(BJ6=0,"",(BJ6/L6)))</f>
        <v>0.50516023900054</v>
      </c>
      <c r="BL6" s="99">
        <v>123</v>
      </c>
      <c r="BM6" s="100">
        <f>IFERROR(BL6/BJ6,"-")</f>
        <v>0.13225806451613</v>
      </c>
      <c r="BN6" s="101">
        <v>4765000</v>
      </c>
      <c r="BO6" s="102">
        <f>IFERROR(BN6/BJ6,"-")</f>
        <v>5123.6559139785</v>
      </c>
      <c r="BP6" s="103">
        <v>47</v>
      </c>
      <c r="BQ6" s="103">
        <v>15</v>
      </c>
      <c r="BR6" s="103">
        <v>61</v>
      </c>
      <c r="BS6" s="104">
        <v>632</v>
      </c>
      <c r="BT6" s="105">
        <f>IF(L6=0,"",IF(BS6=0,"",(BS6/L6)))</f>
        <v>0.34329168929929</v>
      </c>
      <c r="BU6" s="106">
        <v>117</v>
      </c>
      <c r="BV6" s="107">
        <f>IFERROR(BU6/BS6,"-")</f>
        <v>0.18512658227848</v>
      </c>
      <c r="BW6" s="108">
        <v>9893760</v>
      </c>
      <c r="BX6" s="109">
        <f>IFERROR(BW6/BS6,"-")</f>
        <v>15654.683544304</v>
      </c>
      <c r="BY6" s="110">
        <v>39</v>
      </c>
      <c r="BZ6" s="110">
        <v>18</v>
      </c>
      <c r="CA6" s="110">
        <v>60</v>
      </c>
      <c r="CB6" s="111">
        <v>191</v>
      </c>
      <c r="CC6" s="112">
        <f>IF(L6=0,"",IF(CB6=0,"",(CB6/L6)))</f>
        <v>0.10374796306355</v>
      </c>
      <c r="CD6" s="113">
        <v>49</v>
      </c>
      <c r="CE6" s="114">
        <f>IFERROR(CD6/CB6,"-")</f>
        <v>0.2565445026178</v>
      </c>
      <c r="CF6" s="115">
        <v>3462000</v>
      </c>
      <c r="CG6" s="116">
        <f>IFERROR(CF6/CB6,"-")</f>
        <v>18125.654450262</v>
      </c>
      <c r="CH6" s="117">
        <v>10</v>
      </c>
      <c r="CI6" s="117">
        <v>6</v>
      </c>
      <c r="CJ6" s="117">
        <v>33</v>
      </c>
      <c r="CK6" s="118">
        <v>293</v>
      </c>
      <c r="CL6" s="119">
        <v>18300760</v>
      </c>
      <c r="CM6" s="119">
        <v>1153000</v>
      </c>
      <c r="CN6" s="119">
        <v>13000</v>
      </c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62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21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>
        <f>X9</f>
        <v>0.18332714729435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665477</v>
      </c>
      <c r="I9" s="60">
        <v>235</v>
      </c>
      <c r="J9" s="60">
        <v>0</v>
      </c>
      <c r="K9" s="60">
        <v>52375</v>
      </c>
      <c r="L9" s="71">
        <v>52</v>
      </c>
      <c r="M9" s="61">
        <f>IFERROR(L9/K9,"-")</f>
        <v>0.00099284009546539</v>
      </c>
      <c r="N9" s="60">
        <v>1</v>
      </c>
      <c r="O9" s="60">
        <v>20</v>
      </c>
      <c r="P9" s="61">
        <f>IFERROR(N9/(L9),"-")</f>
        <v>0.019230769230769</v>
      </c>
      <c r="Q9" s="62">
        <f>IFERROR(H9/SUM(L9:L9),"-")</f>
        <v>12797.634615385</v>
      </c>
      <c r="R9" s="63">
        <v>9</v>
      </c>
      <c r="S9" s="61">
        <f>IF(L9=0,"-",R9/L9)</f>
        <v>0.17307692307692</v>
      </c>
      <c r="T9" s="164">
        <v>122000</v>
      </c>
      <c r="U9" s="165">
        <f>IFERROR(T9/L9,"-")</f>
        <v>2346.1538461538</v>
      </c>
      <c r="V9" s="165">
        <f>IFERROR(T9/R9,"-")</f>
        <v>13555.555555556</v>
      </c>
      <c r="W9" s="159">
        <f>SUM(T9:T9)-SUM(H9:H9)</f>
        <v>-543477</v>
      </c>
      <c r="X9" s="65">
        <f>SUM(T9:T9)/SUM(H9:H9)</f>
        <v>0.18332714729435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>
        <v>2</v>
      </c>
      <c r="AS9" s="85">
        <f>IF(L9=0,"",IF(AR9=0,"",(AR9/L9)))</f>
        <v>0.038461538461538</v>
      </c>
      <c r="AT9" s="84"/>
      <c r="AU9" s="86">
        <f>IFERROR(AT9/AR9,"-")</f>
        <v>0</v>
      </c>
      <c r="AV9" s="87"/>
      <c r="AW9" s="88">
        <f>IFERROR(AV9/AR9,"-")</f>
        <v>0</v>
      </c>
      <c r="AX9" s="89"/>
      <c r="AY9" s="89"/>
      <c r="AZ9" s="89"/>
      <c r="BA9" s="90">
        <v>5</v>
      </c>
      <c r="BB9" s="91">
        <f>IF(L9=0,"",IF(BA9=0,"",(BA9/L9)))</f>
        <v>0.096153846153846</v>
      </c>
      <c r="BC9" s="90"/>
      <c r="BD9" s="92">
        <f>IFERROR(BC9/BA9,"-")</f>
        <v>0</v>
      </c>
      <c r="BE9" s="93"/>
      <c r="BF9" s="94">
        <f>IFERROR(BE9/BA9,"-")</f>
        <v>0</v>
      </c>
      <c r="BG9" s="95"/>
      <c r="BH9" s="95"/>
      <c r="BI9" s="95"/>
      <c r="BJ9" s="97">
        <v>12</v>
      </c>
      <c r="BK9" s="98">
        <f>IF(L9=0,"",IF(BJ9=0,"",(BJ9/L9)))</f>
        <v>0.23076923076923</v>
      </c>
      <c r="BL9" s="99">
        <v>1</v>
      </c>
      <c r="BM9" s="100">
        <f>IFERROR(BL9/BJ9,"-")</f>
        <v>0.083333333333333</v>
      </c>
      <c r="BN9" s="101">
        <v>13000</v>
      </c>
      <c r="BO9" s="102">
        <f>IFERROR(BN9/BJ9,"-")</f>
        <v>1083.3333333333</v>
      </c>
      <c r="BP9" s="103"/>
      <c r="BQ9" s="103"/>
      <c r="BR9" s="103">
        <v>1</v>
      </c>
      <c r="BS9" s="104">
        <v>28</v>
      </c>
      <c r="BT9" s="105">
        <f>IF(L9=0,"",IF(BS9=0,"",(BS9/L9)))</f>
        <v>0.53846153846154</v>
      </c>
      <c r="BU9" s="106">
        <v>8</v>
      </c>
      <c r="BV9" s="107">
        <f>IFERROR(BU9/BS9,"-")</f>
        <v>0.28571428571429</v>
      </c>
      <c r="BW9" s="108">
        <v>109000</v>
      </c>
      <c r="BX9" s="109">
        <f>IFERROR(BW9/BS9,"-")</f>
        <v>3892.8571428571</v>
      </c>
      <c r="BY9" s="110">
        <v>4</v>
      </c>
      <c r="BZ9" s="110">
        <v>1</v>
      </c>
      <c r="CA9" s="110">
        <v>3</v>
      </c>
      <c r="CB9" s="111">
        <v>5</v>
      </c>
      <c r="CC9" s="112">
        <f>IF(L9=0,"",IF(CB9=0,"",(CB9/L9)))</f>
        <v>0.096153846153846</v>
      </c>
      <c r="CD9" s="113"/>
      <c r="CE9" s="114">
        <f>IFERROR(CD9/CB9,"-")</f>
        <v>0</v>
      </c>
      <c r="CF9" s="115"/>
      <c r="CG9" s="116">
        <f>IFERROR(CF9/CB9,"-")</f>
        <v>0</v>
      </c>
      <c r="CH9" s="117"/>
      <c r="CI9" s="117"/>
      <c r="CJ9" s="117"/>
      <c r="CK9" s="118">
        <v>9</v>
      </c>
      <c r="CL9" s="119">
        <v>122000</v>
      </c>
      <c r="CM9" s="119">
        <v>45000</v>
      </c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5569</v>
      </c>
      <c r="J13" s="24">
        <f>SUM(J6:J12)</f>
        <v>0</v>
      </c>
      <c r="K13" s="24">
        <f>SUM(K6:K12)</f>
        <v>448858</v>
      </c>
      <c r="L13" s="24">
        <f>SUM(L6:L12)</f>
        <v>1893</v>
      </c>
      <c r="M13" s="25">
        <f>IFERROR(L13/K13,"-")</f>
        <v>0.0042173694130438</v>
      </c>
      <c r="N13" s="57">
        <f>SUM(N6:N12)</f>
        <v>110</v>
      </c>
      <c r="O13" s="57">
        <f>SUM(O6:O12)</f>
        <v>581</v>
      </c>
      <c r="P13" s="25">
        <f>IFERROR(N13/L13,"-")</f>
        <v>0.0581088219757</v>
      </c>
      <c r="Q13" s="26">
        <f>IFERROR(H13/L13,"-")</f>
        <v>0</v>
      </c>
      <c r="R13" s="27">
        <f>SUM(R6:R12)</f>
        <v>302</v>
      </c>
      <c r="S13" s="25">
        <f>IFERROR(R13/L13,"-")</f>
        <v>0.15953512942419</v>
      </c>
      <c r="T13" s="162">
        <f>SUM(T6:T12)</f>
        <v>18422760</v>
      </c>
      <c r="U13" s="162">
        <f>IFERROR(T13/L13,"-")</f>
        <v>9732.0443740095</v>
      </c>
      <c r="V13" s="162">
        <f>IFERROR(T13/R13,"-")</f>
        <v>61002.516556291</v>
      </c>
      <c r="W13" s="162">
        <f>T13-H13</f>
        <v>18422760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