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<sst xmlns="http://schemas.openxmlformats.org/spreadsheetml/2006/main" uniqueCount="65">
  <si>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</si>
  <si>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</si>
  <si>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</si>
  <si>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</si>
  <si>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</si>
  <si>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</si>
  <si>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</si>
  <si>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</si>
  <si>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</si>
  <si>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</si>
  <si>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</si>
  <si>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</si>
  <si>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</si>
  <si>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</si>
  <si>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</si>
  <si>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</si>
  <si>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</si>
  <si>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</si>
  <si>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</si>
  <si>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</si>
  <si>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</si>
  <si>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</si>
  <si>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</si>
  <si>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</si>
  <si>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</si>
  <si>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パートナー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</si>
  <si>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</si>
  <si>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</si>
  <si>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</si>
  <si>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</si>
  <si>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</si>
  <si>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</si>
  <si>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</si>
  <si>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</si>
  <si>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</si>
  <si>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</si>
  <si>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</si>
  <si>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</si>
  <si>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</si>
  <si>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</si>
  <si>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</si>
  <si>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</si>
  <si>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</si>
  <si>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</si>
  <si>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</si>
  <si>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</si>
  <si>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</si>
  <si>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</si>
  <si>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</si>
  <si>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</si>
  <si>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</si>
  <si>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</si>
  <si>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</si>
  <si>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</si>
  <si>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</si>
  <si>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</si>
  <si>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</si>
  <si>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</si>
  <si>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</si>
  <si>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6/1～6/30</t>
  </si>
  <si>
    <t>ydt</t>
  </si>
  <si>
    <t>YDN（ターゲティング）</t>
  </si>
  <si>
    <t>yds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</si>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</sst>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3</v>
      </c>
      <c r="D6" s="208">
        <v>5914069</v>
      </c>
      <c r="E6" s="36">
        <v>5254</v>
      </c>
      <c r="F6" s="36">
        <v>0</v>
      </c>
      <c r="G6" s="36">
        <v>384159</v>
      </c>
      <c r="H6" s="43">
        <v>1922</v>
      </c>
      <c r="I6" s="44">
        <v>11</v>
      </c>
      <c r="J6" s="47">
        <f>H6+I6</f>
        <v>1933</v>
      </c>
      <c r="K6" s="37">
        <f>IFERROR(J6/G6,"-")</f>
        <v>0.0050317706991116</v>
      </c>
      <c r="L6" s="36">
        <v>100</v>
      </c>
      <c r="M6" s="36">
        <v>678</v>
      </c>
      <c r="N6" s="37">
        <f>IFERROR(L6/J6,"-")</f>
        <v>0.051733057423694</v>
      </c>
      <c r="O6" s="38">
        <f>IFERROR(D6/J6,"-")</f>
        <v>3059.5287118469</v>
      </c>
      <c r="P6" s="39">
        <v>308</v>
      </c>
      <c r="Q6" s="37">
        <f>IFERROR(P6/J6,"-")</f>
        <v>0.15933781686498</v>
      </c>
      <c r="R6" s="213">
        <v>17098000</v>
      </c>
      <c r="S6" s="214">
        <f>IFERROR(R6/J6,"-")</f>
        <v>8845.3181583032</v>
      </c>
      <c r="T6" s="214">
        <f>IFERROR(R6/P6,"-")</f>
        <v>55512.987012987</v>
      </c>
      <c r="U6" s="208">
        <f>IFERROR(R6-D6,"-")</f>
        <v>11183931</v>
      </c>
      <c r="V6" s="40">
        <f>R6/D6</f>
        <v>2.8910721197199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5914069</v>
      </c>
      <c r="E9" s="21">
        <f>SUM(E6:E7)</f>
        <v>5254</v>
      </c>
      <c r="F9" s="21">
        <f>SUM(F6:F7)</f>
        <v>0</v>
      </c>
      <c r="G9" s="21">
        <f>SUM(G6:G7)</f>
        <v>384159</v>
      </c>
      <c r="H9" s="21">
        <f>SUM(H6:H7)</f>
        <v>1922</v>
      </c>
      <c r="I9" s="21">
        <f>SUM(I6:I7)</f>
        <v>11</v>
      </c>
      <c r="J9" s="21">
        <f>SUM(J6:J7)</f>
        <v>1933</v>
      </c>
      <c r="K9" s="22">
        <f>IFERROR(J9/G9,"-")</f>
        <v>0.0050317706991116</v>
      </c>
      <c r="L9" s="33">
        <f>SUM(L6:L7)</f>
        <v>100</v>
      </c>
      <c r="M9" s="33">
        <f>SUM(M6:M7)</f>
        <v>678</v>
      </c>
      <c r="N9" s="22">
        <f>IFERROR(L9/J9,"-")</f>
        <v>0.051733057423694</v>
      </c>
      <c r="O9" s="23">
        <f>IFERROR(D9/J9,"-")</f>
        <v>3059.5287118469</v>
      </c>
      <c r="P9" s="24">
        <f>SUM(P6:P7)</f>
        <v>308</v>
      </c>
      <c r="Q9" s="22">
        <f>IFERROR(P9/J9,"-")</f>
        <v>0.15933781686498</v>
      </c>
      <c r="R9" s="25">
        <f>SUM(R6:R7)</f>
        <v>17098000</v>
      </c>
      <c r="S9" s="25">
        <f>IFERROR(R9/J9,"-")</f>
        <v>8845.3181583032</v>
      </c>
      <c r="T9" s="25">
        <f>IFERROR(R9/P9,"-")</f>
        <v>55512.987012987</v>
      </c>
      <c r="U9" s="26">
        <f>SUM(U6:U7)</f>
        <v>11183931</v>
      </c>
      <c r="V9" s="27">
        <f>IFERROR(R9/D9,"-")</f>
        <v>2.8910721197199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2.8910721197199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5914069</v>
      </c>
      <c r="H6" s="80">
        <v>5254</v>
      </c>
      <c r="I6" s="80">
        <v>0</v>
      </c>
      <c r="J6" s="80">
        <v>384144</v>
      </c>
      <c r="K6" s="81">
        <v>1933</v>
      </c>
      <c r="L6" s="82">
        <f>IFERROR(K6/J6,"-")</f>
        <v>0.0050319671789746</v>
      </c>
      <c r="M6" s="80">
        <v>100</v>
      </c>
      <c r="N6" s="80">
        <v>678</v>
      </c>
      <c r="O6" s="82">
        <f>IFERROR(M6/(K6),"-")</f>
        <v>0.051733057423694</v>
      </c>
      <c r="P6" s="83">
        <f>IFERROR(G6/SUM(K6:K6),"-")</f>
        <v>3059.5287118469</v>
      </c>
      <c r="Q6" s="84">
        <v>308</v>
      </c>
      <c r="R6" s="82">
        <f>IF(K6=0,"-",Q6/K6)</f>
        <v>0.15933781686498</v>
      </c>
      <c r="S6" s="200">
        <v>17098000</v>
      </c>
      <c r="T6" s="201">
        <f>IFERROR(S6/K6,"-")</f>
        <v>8845.3181583032</v>
      </c>
      <c r="U6" s="201">
        <f>IFERROR(S6/Q6,"-")</f>
        <v>55512.987012987</v>
      </c>
      <c r="V6" s="202">
        <f>SUM(S6:S6)-SUM(G6:G6)</f>
        <v>11183931</v>
      </c>
      <c r="W6" s="86">
        <f>SUM(S6:S6)/SUM(G6:G6)</f>
        <v>2.8910721197199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8</v>
      </c>
      <c r="AI6" s="94">
        <f>IF(K6=0,"",IF(AH6=0,"",(AH6/K6)))</f>
        <v>0.0041386445938955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7</v>
      </c>
      <c r="AR6" s="100">
        <f>IF(K6=0,"",IF(AQ6=0,"",(AQ6/K6)))</f>
        <v>0.0036213140196586</v>
      </c>
      <c r="AS6" s="99">
        <v>1</v>
      </c>
      <c r="AT6" s="101">
        <f>IFERROR(AR6/AQ6,"-")</f>
        <v>0.00051733057423694</v>
      </c>
      <c r="AU6" s="102">
        <v>1000</v>
      </c>
      <c r="AV6" s="103">
        <f>IFERROR(AU6/AQ6,"-")</f>
        <v>142.85714285714</v>
      </c>
      <c r="AW6" s="104">
        <v>1</v>
      </c>
      <c r="AX6" s="104"/>
      <c r="AY6" s="104"/>
      <c r="AZ6" s="105">
        <v>48</v>
      </c>
      <c r="BA6" s="106">
        <f>IF(K6=0,"",IF(AZ6=0,"",(AZ6/K6)))</f>
        <v>0.024831867563373</v>
      </c>
      <c r="BB6" s="105">
        <v>4</v>
      </c>
      <c r="BC6" s="107">
        <f>IFERROR(BB6/AZ6,"-")</f>
        <v>0.083333333333333</v>
      </c>
      <c r="BD6" s="108">
        <v>10000</v>
      </c>
      <c r="BE6" s="109">
        <f>IFERROR(BD6/AZ6,"-")</f>
        <v>208.33333333333</v>
      </c>
      <c r="BF6" s="110">
        <v>4</v>
      </c>
      <c r="BG6" s="110"/>
      <c r="BH6" s="110"/>
      <c r="BI6" s="111">
        <v>1116</v>
      </c>
      <c r="BJ6" s="112">
        <f>IF(K6=0,"",IF(BI6=0,"",(BI6/K6)))</f>
        <v>0.57734092084842</v>
      </c>
      <c r="BK6" s="113">
        <v>175</v>
      </c>
      <c r="BL6" s="114">
        <f>IFERROR(BK6/BI6,"-")</f>
        <v>0.15681003584229</v>
      </c>
      <c r="BM6" s="115">
        <v>7964000</v>
      </c>
      <c r="BN6" s="116">
        <f>IFERROR(BM6/BI6,"-")</f>
        <v>7136.2007168459</v>
      </c>
      <c r="BO6" s="117">
        <v>76</v>
      </c>
      <c r="BP6" s="117">
        <v>22</v>
      </c>
      <c r="BQ6" s="117">
        <v>77</v>
      </c>
      <c r="BR6" s="118">
        <v>609</v>
      </c>
      <c r="BS6" s="119">
        <f>IF(K6=0,"",IF(BR6=0,"",(BR6/K6)))</f>
        <v>0.31505431971029</v>
      </c>
      <c r="BT6" s="120">
        <v>100</v>
      </c>
      <c r="BU6" s="121">
        <f>IFERROR(BT6/BR6,"-")</f>
        <v>0.16420361247947</v>
      </c>
      <c r="BV6" s="122">
        <v>6894000</v>
      </c>
      <c r="BW6" s="123">
        <f>IFERROR(BV6/BR6,"-")</f>
        <v>11320.197044335</v>
      </c>
      <c r="BX6" s="124">
        <v>31</v>
      </c>
      <c r="BY6" s="124">
        <v>16</v>
      </c>
      <c r="BZ6" s="124">
        <v>53</v>
      </c>
      <c r="CA6" s="125">
        <v>145</v>
      </c>
      <c r="CB6" s="126">
        <f>IF(K6=0,"",IF(CA6=0,"",(CA6/K6)))</f>
        <v>0.075012933264356</v>
      </c>
      <c r="CC6" s="127">
        <v>28</v>
      </c>
      <c r="CD6" s="128">
        <f>IFERROR(CC6/CA6,"-")</f>
        <v>0.19310344827586</v>
      </c>
      <c r="CE6" s="129">
        <v>2229000</v>
      </c>
      <c r="CF6" s="130">
        <f>IFERROR(CE6/CA6,"-")</f>
        <v>15372.413793103</v>
      </c>
      <c r="CG6" s="131">
        <v>10</v>
      </c>
      <c r="CH6" s="131">
        <v>3</v>
      </c>
      <c r="CI6" s="131">
        <v>15</v>
      </c>
      <c r="CJ6" s="132">
        <v>308</v>
      </c>
      <c r="CK6" s="133">
        <v>17098000</v>
      </c>
      <c r="CL6" s="133">
        <v>1076000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15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135"/>
      <c r="B9" s="55"/>
      <c r="C9" s="136"/>
      <c r="D9" s="137"/>
      <c r="E9" s="79"/>
      <c r="F9" s="79"/>
      <c r="G9" s="205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76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135"/>
      <c r="B10" s="149"/>
      <c r="C10" s="80"/>
      <c r="D10" s="80"/>
      <c r="E10" s="150"/>
      <c r="F10" s="151"/>
      <c r="G10" s="206"/>
      <c r="H10" s="138"/>
      <c r="I10" s="138"/>
      <c r="J10" s="80"/>
      <c r="K10" s="80"/>
      <c r="L10" s="139"/>
      <c r="M10" s="139"/>
      <c r="N10" s="80"/>
      <c r="O10" s="139"/>
      <c r="P10" s="85"/>
      <c r="Q10" s="85"/>
      <c r="R10" s="85"/>
      <c r="S10" s="200"/>
      <c r="T10" s="200"/>
      <c r="U10" s="200"/>
      <c r="V10" s="200"/>
      <c r="W10" s="139"/>
      <c r="X10" s="152"/>
      <c r="Y10" s="140"/>
      <c r="Z10" s="141"/>
      <c r="AA10" s="140"/>
      <c r="AB10" s="142"/>
      <c r="AC10" s="143"/>
      <c r="AD10" s="144"/>
      <c r="AE10" s="145"/>
      <c r="AF10" s="145"/>
      <c r="AG10" s="145"/>
      <c r="AH10" s="140"/>
      <c r="AI10" s="141"/>
      <c r="AJ10" s="140"/>
      <c r="AK10" s="142"/>
      <c r="AL10" s="143"/>
      <c r="AM10" s="144"/>
      <c r="AN10" s="145"/>
      <c r="AO10" s="145"/>
      <c r="AP10" s="145"/>
      <c r="AQ10" s="140"/>
      <c r="AR10" s="141"/>
      <c r="AS10" s="140"/>
      <c r="AT10" s="142"/>
      <c r="AU10" s="143"/>
      <c r="AV10" s="144"/>
      <c r="AW10" s="145"/>
      <c r="AX10" s="145"/>
      <c r="AY10" s="145"/>
      <c r="AZ10" s="140"/>
      <c r="BA10" s="141"/>
      <c r="BB10" s="140"/>
      <c r="BC10" s="142"/>
      <c r="BD10" s="143"/>
      <c r="BE10" s="144"/>
      <c r="BF10" s="145"/>
      <c r="BG10" s="145"/>
      <c r="BH10" s="145"/>
      <c r="BI10" s="77"/>
      <c r="BJ10" s="146"/>
      <c r="BK10" s="140"/>
      <c r="BL10" s="142"/>
      <c r="BM10" s="143"/>
      <c r="BN10" s="144"/>
      <c r="BO10" s="145"/>
      <c r="BP10" s="145"/>
      <c r="BQ10" s="145"/>
      <c r="BR10" s="77"/>
      <c r="BS10" s="146"/>
      <c r="BT10" s="140"/>
      <c r="BU10" s="142"/>
      <c r="BV10" s="143"/>
      <c r="BW10" s="144"/>
      <c r="BX10" s="145"/>
      <c r="BY10" s="145"/>
      <c r="BZ10" s="145"/>
      <c r="CA10" s="77"/>
      <c r="CB10" s="146"/>
      <c r="CC10" s="140"/>
      <c r="CD10" s="142"/>
      <c r="CE10" s="143"/>
      <c r="CF10" s="144"/>
      <c r="CG10" s="145"/>
      <c r="CH10" s="145"/>
      <c r="CI10" s="145"/>
      <c r="CJ10" s="147"/>
      <c r="CK10" s="143"/>
      <c r="CL10" s="143"/>
      <c r="CM10" s="143"/>
      <c r="CN10" s="148"/>
    </row>
    <row r="11" spans="1:94">
      <c r="A11" s="70">
        <f>W11</f>
        <v>2.8910721197199</v>
      </c>
      <c r="B11" s="153"/>
      <c r="C11" s="153"/>
      <c r="D11" s="153"/>
      <c r="E11" s="154" t="s">
        <v>64</v>
      </c>
      <c r="F11" s="154"/>
      <c r="G11" s="203">
        <f>SUM(G6:G10)</f>
        <v>5914069</v>
      </c>
      <c r="H11" s="153">
        <f>SUM(H6:H10)</f>
        <v>5254</v>
      </c>
      <c r="I11" s="153">
        <f>SUM(I6:I10)</f>
        <v>0</v>
      </c>
      <c r="J11" s="153">
        <f>SUM(J6:J10)</f>
        <v>384159</v>
      </c>
      <c r="K11" s="153">
        <f>SUM(K6:K10)</f>
        <v>1933</v>
      </c>
      <c r="L11" s="155">
        <f>IFERROR(K11/J11,"-")</f>
        <v>0.0050317706991116</v>
      </c>
      <c r="M11" s="156">
        <f>SUM(M6:M10)</f>
        <v>100</v>
      </c>
      <c r="N11" s="156">
        <f>SUM(N6:N10)</f>
        <v>678</v>
      </c>
      <c r="O11" s="155">
        <f>IFERROR(M11/K11,"-")</f>
        <v>0.051733057423694</v>
      </c>
      <c r="P11" s="157">
        <f>IFERROR(G11/K11,"-")</f>
        <v>3059.5287118469</v>
      </c>
      <c r="Q11" s="158">
        <f>SUM(Q6:Q10)</f>
        <v>308</v>
      </c>
      <c r="R11" s="155">
        <f>IFERROR(Q11/K11,"-")</f>
        <v>0.15933781686498</v>
      </c>
      <c r="S11" s="203">
        <f>SUM(S6:S10)</f>
        <v>17098000</v>
      </c>
      <c r="T11" s="203">
        <f>IFERROR(S11/K11,"-")</f>
        <v>8845.3181583032</v>
      </c>
      <c r="U11" s="203">
        <f>IFERROR(S11/Q11,"-")</f>
        <v>55512.987012987</v>
      </c>
      <c r="V11" s="203">
        <f>S11-G11</f>
        <v>11183931</v>
      </c>
      <c r="W11" s="159">
        <f>S11/G11</f>
        <v>2.8910721197199</v>
      </c>
      <c r="X11" s="160"/>
      <c r="Y11" s="161"/>
      <c r="Z11" s="161"/>
      <c r="AA11" s="161"/>
      <c r="AB11" s="161"/>
      <c r="AC11" s="161"/>
      <c r="AD11" s="161"/>
      <c r="AE11" s="161"/>
      <c r="AF11" s="161"/>
      <c r="AG11" s="161"/>
      <c r="AH11" s="161"/>
      <c r="AI11" s="161"/>
      <c r="AJ11" s="161"/>
      <c r="AK11" s="161"/>
      <c r="AL11" s="161"/>
      <c r="AM11" s="161"/>
      <c r="AN11" s="161"/>
      <c r="AO11" s="161"/>
      <c r="AP11" s="161"/>
      <c r="AQ11" s="161"/>
      <c r="AR11" s="161"/>
      <c r="AS11" s="161"/>
      <c r="AT11" s="161"/>
      <c r="AU11" s="161"/>
      <c r="AV11" s="161"/>
      <c r="AW11" s="161"/>
      <c r="AX11" s="161"/>
      <c r="AY11" s="161"/>
      <c r="AZ11" s="161"/>
      <c r="BA11" s="161"/>
      <c r="BB11" s="161"/>
      <c r="BC11" s="161"/>
      <c r="BD11" s="161"/>
      <c r="BE11" s="161"/>
      <c r="BF11" s="161"/>
      <c r="BG11" s="161"/>
      <c r="BH11" s="161"/>
      <c r="BI11" s="161"/>
      <c r="BJ11" s="161"/>
      <c r="BK11" s="161"/>
      <c r="BL11" s="161"/>
      <c r="BM11" s="161"/>
      <c r="BN11" s="161"/>
      <c r="BO11" s="161"/>
      <c r="BP11" s="161"/>
      <c r="BQ11" s="161"/>
      <c r="BR11" s="161"/>
      <c r="BS11" s="161"/>
      <c r="BT11" s="161"/>
      <c r="BU11" s="161"/>
      <c r="BV11" s="161"/>
      <c r="BW11" s="161"/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