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<sst xmlns="http://schemas.openxmlformats.org/spreadsheetml/2006/main" uniqueCount="77">
  <si>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</si>
  <si>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</si>
  <si>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</si>
  <si>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</si>
  <si>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</si>
  <si>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</si>
  <si>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</si>
  <si>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</si>
  <si>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</si>
  <si>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</si>
  <si>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</si>
  <si>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</si>
  <si>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</si>
  <si>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</si>
  <si>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</si>
  <si>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</si>
  <si>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</si>
  <si>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</si>
  <si>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</si>
  <si>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</si>
  <si>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</si>
  <si>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</si>
  <si>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</si>
  <si>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</si>
  <si>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</si>
  <si>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</si>
  <si>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</si>
  <si>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</si>
  <si>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</si>
  <si>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</si>
  <si>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</si>
  <si>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</si>
  <si>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</si>
  <si>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</si>
  <si>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</si>
  <si>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</si>
  <si>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</si>
  <si>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</si>
  <si>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</si>
  <si>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</si>
  <si>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</si>
  <si>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</si>
  <si>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</si>
  <si>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</si>
  <si>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</si>
  <si>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</si>
  <si>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</si>
  <si>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</si>
  <si>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</si>
  <si>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</si>
  <si>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</si>
  <si>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</si>
  <si>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</si>
  <si>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</si>
  <si>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</si>
  <si>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</si>
  <si>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</si>
  <si>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</si>
  <si>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3/1～3/31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</si>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</sst>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0.052631578947368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57000</v>
      </c>
      <c r="I8" s="64">
        <v>1700</v>
      </c>
      <c r="J8" s="60">
        <v>123</v>
      </c>
      <c r="K8" s="60">
        <v>0</v>
      </c>
      <c r="L8" s="60">
        <v>984</v>
      </c>
      <c r="M8" s="71">
        <v>38</v>
      </c>
      <c r="N8" s="122">
        <v>35</v>
      </c>
      <c r="O8" s="61">
        <f>IFERROR(M8/L8,"-")</f>
        <v>0.038617886178862</v>
      </c>
      <c r="P8" s="60">
        <v>1</v>
      </c>
      <c r="Q8" s="60">
        <v>6</v>
      </c>
      <c r="R8" s="61">
        <f>IFERROR(P8/M8,"-")</f>
        <v>0.026315789473684</v>
      </c>
      <c r="S8" s="62">
        <f>IFERROR(H8/SUM(M8:M8),"-")</f>
        <v>1500</v>
      </c>
      <c r="T8" s="63">
        <v>1</v>
      </c>
      <c r="U8" s="61">
        <f>IF(M8=0,"-",T8/M8)</f>
        <v>0.026315789473684</v>
      </c>
      <c r="V8" s="164">
        <v>3000</v>
      </c>
      <c r="W8" s="165">
        <f>IFERROR(V8/M8,"-")</f>
        <v>78.947368421053</v>
      </c>
      <c r="X8" s="165">
        <f>IFERROR(V8/T8,"-")</f>
        <v>3000</v>
      </c>
      <c r="Y8" s="159">
        <f>SUM(V8:V8)-SUM(H8:H8)</f>
        <v>-54000</v>
      </c>
      <c r="Z8" s="65">
        <f>SUM(V8:V8)/SUM(H8:H8)</f>
        <v>0.052631578947368</v>
      </c>
      <c r="AA8" s="58"/>
      <c r="AB8" s="72">
        <v>3</v>
      </c>
      <c r="AC8" s="73">
        <f>IF(M8=0,"",IF(AB8=0,"",(AB8/M8)))</f>
        <v>0.078947368421053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5</v>
      </c>
      <c r="AL8" s="79">
        <f>IF(M8=0,"",IF(AK8=0,"",(AK8/M8)))</f>
        <v>0.13157894736842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2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11</v>
      </c>
      <c r="BD8" s="91">
        <f>IF(M8=0,"",IF(BC8=0,"",(BC8/M8)))</f>
        <v>0.28947368421053</v>
      </c>
      <c r="BE8" s="90">
        <v>1</v>
      </c>
      <c r="BF8" s="92">
        <f>IFERROR(BE8/BC8,"-")</f>
        <v>0.090909090909091</v>
      </c>
      <c r="BG8" s="93">
        <v>3000</v>
      </c>
      <c r="BH8" s="94">
        <f>IFERROR(BG8/BC8,"-")</f>
        <v>272.72727272727</v>
      </c>
      <c r="BI8" s="95">
        <v>1</v>
      </c>
      <c r="BJ8" s="95"/>
      <c r="BK8" s="95">
        <v>11</v>
      </c>
      <c r="BL8" s="97"/>
      <c r="BM8" s="98">
        <f>IF(M8=0,"",IF(BK8=0,"",(BK8/M8)))</f>
        <v>0.28947368421053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5</v>
      </c>
      <c r="BV8" s="105">
        <f>IF(M8=0,"",IF(BU8=0,"",(BU8/M8)))</f>
        <v>0.13157894736842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0.026315789473684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3000</v>
      </c>
      <c r="CO8" s="119">
        <v>3000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123</v>
      </c>
      <c r="K13" s="24">
        <f>SUM(K6:K12)</f>
        <v>0</v>
      </c>
      <c r="L13" s="24">
        <f>SUM(L6:L12)</f>
        <v>984</v>
      </c>
      <c r="M13" s="24">
        <f>SUM(M6:M12)</f>
        <v>38</v>
      </c>
      <c r="N13" s="24">
        <f>SUM(N6:N12)</f>
        <v>35</v>
      </c>
      <c r="O13" s="25">
        <f>IFERROR(M13/L13,"-")</f>
        <v>0.038617886178862</v>
      </c>
      <c r="P13" s="57">
        <f>SUM(P6:P12)</f>
        <v>1</v>
      </c>
      <c r="Q13" s="57">
        <f>SUM(Q6:Q12)</f>
        <v>6</v>
      </c>
      <c r="R13" s="25">
        <f>IFERROR(P13/M13,"-")</f>
        <v>0.026315789473684</v>
      </c>
      <c r="S13" s="26">
        <f>IFERROR(H13/M13,"-")</f>
        <v>0</v>
      </c>
      <c r="T13" s="27">
        <f>SUM(T6:T12)</f>
        <v>1</v>
      </c>
      <c r="U13" s="25">
        <f>IFERROR(T13/M13,"-")</f>
        <v>0.026315789473684</v>
      </c>
      <c r="V13" s="162">
        <f>SUM(V6:V12)</f>
        <v>3000</v>
      </c>
      <c r="W13" s="162">
        <f>IFERROR(V13/M13,"-")</f>
        <v>78.947368421053</v>
      </c>
      <c r="X13" s="162">
        <f>IFERROR(V13/T13,"-")</f>
        <v>3000</v>
      </c>
      <c r="Y13" s="162">
        <f>V13-H13</f>
        <v>3000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2.1153056484044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5562208</v>
      </c>
      <c r="I6" s="60">
        <v>7112</v>
      </c>
      <c r="J6" s="60">
        <v>0</v>
      </c>
      <c r="K6" s="60">
        <v>356088</v>
      </c>
      <c r="L6" s="71">
        <v>1927</v>
      </c>
      <c r="M6" s="61">
        <f>IFERROR(L6/K6,"-")</f>
        <v>0.0054115836534789</v>
      </c>
      <c r="N6" s="60">
        <v>126</v>
      </c>
      <c r="O6" s="60">
        <v>658</v>
      </c>
      <c r="P6" s="61">
        <f>IFERROR(N6/(L6),"-")</f>
        <v>0.065386611312922</v>
      </c>
      <c r="Q6" s="62">
        <f>IFERROR(H6/SUM(L6:L6),"-")</f>
        <v>2886.4597820446</v>
      </c>
      <c r="R6" s="63">
        <v>244</v>
      </c>
      <c r="S6" s="61">
        <f>IF(L6=0,"-",R6/L6)</f>
        <v>0.12662169174883</v>
      </c>
      <c r="T6" s="164">
        <v>11765770</v>
      </c>
      <c r="U6" s="165">
        <f>IFERROR(T6/L6,"-")</f>
        <v>6105.7446808511</v>
      </c>
      <c r="V6" s="165">
        <f>IFERROR(T6/R6,"-")</f>
        <v>48220.368852459</v>
      </c>
      <c r="W6" s="159">
        <f>SUM(T6:T6)-SUM(H6:H6)</f>
        <v>6203562</v>
      </c>
      <c r="X6" s="65">
        <f>SUM(T6:T6)/SUM(H6:H6)</f>
        <v>2.1153056484044</v>
      </c>
      <c r="Y6" s="58"/>
      <c r="Z6" s="72">
        <v>3</v>
      </c>
      <c r="AA6" s="73">
        <f>IF(L6=0,"",IF(Z6=0,"",(Z6/L6)))</f>
        <v>0.0015568240788791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0.0020757654385054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14</v>
      </c>
      <c r="AS6" s="85">
        <f>IF(L6=0,"",IF(AR6=0,"",(AR6/L6)))</f>
        <v>0.0072651790347691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88</v>
      </c>
      <c r="BB6" s="91">
        <f>IF(L6=0,"",IF(BA6=0,"",(BA6/L6)))</f>
        <v>0.04566683964712</v>
      </c>
      <c r="BC6" s="90">
        <v>7</v>
      </c>
      <c r="BD6" s="92">
        <f>IFERROR(BC6/BA6,"-")</f>
        <v>0.079545454545455</v>
      </c>
      <c r="BE6" s="93">
        <v>134000</v>
      </c>
      <c r="BF6" s="94">
        <f>IFERROR(BE6/BA6,"-")</f>
        <v>1522.7272727273</v>
      </c>
      <c r="BG6" s="95">
        <v>6</v>
      </c>
      <c r="BH6" s="95"/>
      <c r="BI6" s="95">
        <v>1</v>
      </c>
      <c r="BJ6" s="97">
        <v>1019</v>
      </c>
      <c r="BK6" s="98">
        <f>IF(L6=0,"",IF(BJ6=0,"",(BJ6/L6)))</f>
        <v>0.52880124545926</v>
      </c>
      <c r="BL6" s="99">
        <v>107</v>
      </c>
      <c r="BM6" s="100">
        <f>IFERROR(BL6/BJ6,"-")</f>
        <v>0.10500490677134</v>
      </c>
      <c r="BN6" s="101">
        <v>4667000</v>
      </c>
      <c r="BO6" s="102">
        <f>IFERROR(BN6/BJ6,"-")</f>
        <v>4579.9803729146</v>
      </c>
      <c r="BP6" s="103">
        <v>43</v>
      </c>
      <c r="BQ6" s="103">
        <v>15</v>
      </c>
      <c r="BR6" s="103">
        <v>49</v>
      </c>
      <c r="BS6" s="104">
        <v>619</v>
      </c>
      <c r="BT6" s="105">
        <f>IF(L6=0,"",IF(BS6=0,"",(BS6/L6)))</f>
        <v>0.32122470160872</v>
      </c>
      <c r="BU6" s="106">
        <v>100</v>
      </c>
      <c r="BV6" s="107">
        <f>IFERROR(BU6/BS6,"-")</f>
        <v>0.16155088852989</v>
      </c>
      <c r="BW6" s="108">
        <v>4985000</v>
      </c>
      <c r="BX6" s="109">
        <f>IFERROR(BW6/BS6,"-")</f>
        <v>8053.3117932149</v>
      </c>
      <c r="BY6" s="110">
        <v>19</v>
      </c>
      <c r="BZ6" s="110">
        <v>20</v>
      </c>
      <c r="CA6" s="110">
        <v>61</v>
      </c>
      <c r="CB6" s="111">
        <v>180</v>
      </c>
      <c r="CC6" s="112">
        <f>IF(L6=0,"",IF(CB6=0,"",(CB6/L6)))</f>
        <v>0.093409444732745</v>
      </c>
      <c r="CD6" s="113">
        <v>30</v>
      </c>
      <c r="CE6" s="114">
        <f>IFERROR(CD6/CB6,"-")</f>
        <v>0.16666666666667</v>
      </c>
      <c r="CF6" s="115">
        <v>1979770</v>
      </c>
      <c r="CG6" s="116">
        <f>IFERROR(CF6/CB6,"-")</f>
        <v>10998.722222222</v>
      </c>
      <c r="CH6" s="117">
        <v>7</v>
      </c>
      <c r="CI6" s="117">
        <v>4</v>
      </c>
      <c r="CJ6" s="117">
        <v>19</v>
      </c>
      <c r="CK6" s="118">
        <v>244</v>
      </c>
      <c r="CL6" s="119">
        <v>11765770</v>
      </c>
      <c r="CM6" s="119">
        <v>1332000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31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7112</v>
      </c>
      <c r="J11" s="24">
        <f>SUM(J6:J10)</f>
        <v>0</v>
      </c>
      <c r="K11" s="24">
        <f>SUM(K6:K10)</f>
        <v>356119</v>
      </c>
      <c r="L11" s="24">
        <f>SUM(L6:L10)</f>
        <v>1927</v>
      </c>
      <c r="M11" s="25">
        <f>IFERROR(L11/K11,"-")</f>
        <v>0.0054111125775373</v>
      </c>
      <c r="N11" s="57">
        <f>SUM(N6:N10)</f>
        <v>126</v>
      </c>
      <c r="O11" s="57">
        <f>SUM(O6:O10)</f>
        <v>658</v>
      </c>
      <c r="P11" s="25">
        <f>IFERROR(N11/L11,"-")</f>
        <v>0.065386611312922</v>
      </c>
      <c r="Q11" s="26">
        <f>IFERROR(H11/L11,"-")</f>
        <v>0</v>
      </c>
      <c r="R11" s="27">
        <f>SUM(R6:R10)</f>
        <v>244</v>
      </c>
      <c r="S11" s="25">
        <f>IFERROR(R11/L11,"-")</f>
        <v>0.12662169174883</v>
      </c>
      <c r="T11" s="162">
        <f>SUM(T6:T10)</f>
        <v>11765770</v>
      </c>
      <c r="U11" s="162">
        <f>IFERROR(T11/L11,"-")</f>
        <v>6105.7446808511</v>
      </c>
      <c r="V11" s="162">
        <f>IFERROR(T11/R11,"-")</f>
        <v>48220.368852459</v>
      </c>
      <c r="W11" s="162">
        <f>T11-H11</f>
        <v>11765770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