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<sst xmlns="http://schemas.openxmlformats.org/spreadsheetml/2006/main" uniqueCount="77">
  <si>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11月</t>
  </si>
  <si>
    <t>パートナー</t>
  </si>
  <si>
    <t>最終更新日</t>
  </si>
  <si>
    <t>02月28日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</si>
  <si>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</si>
  <si>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</si>
  <si>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</si>
  <si>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</si>
  <si>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</si>
  <si>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</si>
  <si>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</si>
  <si>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</si>
  <si>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</si>
  <si>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</si>
  <si>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</si>
  <si>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</si>
  <si>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</si>
  <si>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</si>
  <si>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</si>
  <si>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</si>
  <si>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</si>
  <si>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</si>
  <si>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</si>
  <si>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</si>
  <si>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</si>
  <si>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</si>
  <si>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</si>
  <si>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</si>
  <si>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</si>
  <si>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</si>
  <si>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</si>
  <si>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</si>
  <si>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</si>
  <si>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</si>
  <si>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</si>
  <si>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</si>
  <si>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</si>
  <si>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</si>
  <si>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</si>
  <si>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</si>
  <si>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</si>
  <si>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</si>
  <si>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</si>
  <si>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</si>
  <si>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</si>
  <si>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</si>
  <si>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</si>
  <si>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</si>
  <si>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</si>
  <si>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</si>
  <si>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</si>
  <si>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</si>
  <si>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</si>
  <si>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</si>
  <si>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</si>
  <si>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</si>
  <si>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</si>
  <si>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</si>
  <si>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11/1～11/30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</si>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</sst>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0.69565217391304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69000</v>
      </c>
      <c r="I8" s="64">
        <v>1700</v>
      </c>
      <c r="J8" s="60">
        <v>126</v>
      </c>
      <c r="K8" s="60">
        <v>0</v>
      </c>
      <c r="L8" s="60">
        <v>878</v>
      </c>
      <c r="M8" s="71">
        <v>46</v>
      </c>
      <c r="N8" s="122">
        <v>43</v>
      </c>
      <c r="O8" s="61">
        <f>IFERROR(M8/L8,"-")</f>
        <v>0.052391799544419</v>
      </c>
      <c r="P8" s="60">
        <v>0</v>
      </c>
      <c r="Q8" s="60">
        <v>11</v>
      </c>
      <c r="R8" s="61">
        <f>IFERROR(P8/M8,"-")</f>
        <v>0</v>
      </c>
      <c r="S8" s="62">
        <f>IFERROR(H8/SUM(M8:M8),"-")</f>
        <v>1500</v>
      </c>
      <c r="T8" s="63">
        <v>3</v>
      </c>
      <c r="U8" s="61">
        <f>IF(M8=0,"-",T8/M8)</f>
        <v>0.065217391304348</v>
      </c>
      <c r="V8" s="164">
        <v>48000</v>
      </c>
      <c r="W8" s="165">
        <f>IFERROR(V8/M8,"-")</f>
        <v>1043.4782608696</v>
      </c>
      <c r="X8" s="165">
        <f>IFERROR(V8/T8,"-")</f>
        <v>16000</v>
      </c>
      <c r="Y8" s="159">
        <f>SUM(V8:V8)-SUM(H8:H8)</f>
        <v>-21000</v>
      </c>
      <c r="Z8" s="65">
        <f>SUM(V8:V8)/SUM(H8:H8)</f>
        <v>0.69565217391304</v>
      </c>
      <c r="AA8" s="58"/>
      <c r="AB8" s="72">
        <v>3</v>
      </c>
      <c r="AC8" s="73">
        <f>IF(M8=0,"",IF(AB8=0,"",(AB8/M8)))</f>
        <v>0.065217391304348</v>
      </c>
      <c r="AD8" s="72"/>
      <c r="AE8" s="74">
        <f>IFERROR(AD8/AB8,"-")</f>
        <v>0</v>
      </c>
      <c r="AF8" s="75"/>
      <c r="AG8" s="76">
        <f>IFERROR(AF8/AB8,"-")</f>
        <v>0</v>
      </c>
      <c r="AH8" s="77"/>
      <c r="AI8" s="77"/>
      <c r="AJ8" s="77"/>
      <c r="AK8" s="78">
        <v>2</v>
      </c>
      <c r="AL8" s="79">
        <f>IF(M8=0,"",IF(AK8=0,"",(AK8/M8)))</f>
        <v>0.043478260869565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>
        <v>2</v>
      </c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>
        <v>6</v>
      </c>
      <c r="BD8" s="91">
        <f>IF(M8=0,"",IF(BC8=0,"",(BC8/M8)))</f>
        <v>0.1304347826087</v>
      </c>
      <c r="BE8" s="90"/>
      <c r="BF8" s="92">
        <f>IFERROR(BE8/BC8,"-")</f>
        <v>0</v>
      </c>
      <c r="BG8" s="93"/>
      <c r="BH8" s="94">
        <f>IFERROR(BG8/BC8,"-")</f>
        <v>0</v>
      </c>
      <c r="BI8" s="95"/>
      <c r="BJ8" s="95"/>
      <c r="BK8" s="95">
        <v>16</v>
      </c>
      <c r="BL8" s="97"/>
      <c r="BM8" s="98">
        <f>IF(M8=0,"",IF(BK8=0,"",(BK8/M8)))</f>
        <v>0.34782608695652</v>
      </c>
      <c r="BN8" s="99">
        <v>1</v>
      </c>
      <c r="BO8" s="100">
        <f>IFERROR(BN8/BK8,"-")</f>
        <v>0.0625</v>
      </c>
      <c r="BP8" s="101">
        <v>3000</v>
      </c>
      <c r="BQ8" s="102">
        <f>IFERROR(BP8/BK8,"-")</f>
        <v>187.5</v>
      </c>
      <c r="BR8" s="103">
        <v>1</v>
      </c>
      <c r="BS8" s="103"/>
      <c r="BT8" s="103"/>
      <c r="BU8" s="104">
        <v>9</v>
      </c>
      <c r="BV8" s="105">
        <f>IF(M8=0,"",IF(BU8=0,"",(BU8/M8)))</f>
        <v>0.19565217391304</v>
      </c>
      <c r="BW8" s="106"/>
      <c r="BX8" s="107">
        <f>IFERROR(BW8/BU8,"-")</f>
        <v>0</v>
      </c>
      <c r="BY8" s="108"/>
      <c r="BZ8" s="109">
        <f>IFERROR(BY8/BU8,"-")</f>
        <v>0</v>
      </c>
      <c r="CA8" s="110"/>
      <c r="CB8" s="110"/>
      <c r="CC8" s="110"/>
      <c r="CD8" s="111">
        <v>8</v>
      </c>
      <c r="CE8" s="112">
        <f>IF(M8=0,"",IF(CD8=0,"",(CD8/M8)))</f>
        <v>0.17391304347826</v>
      </c>
      <c r="CF8" s="113">
        <v>2</v>
      </c>
      <c r="CG8" s="114">
        <f>IFERROR(CF8/CD8,"-")</f>
        <v>0.25</v>
      </c>
      <c r="CH8" s="115">
        <v>45000</v>
      </c>
      <c r="CI8" s="116">
        <f>IFERROR(CH8/CD8,"-")</f>
        <v>5625</v>
      </c>
      <c r="CJ8" s="117">
        <v>1</v>
      </c>
      <c r="CK8" s="117"/>
      <c r="CL8" s="117">
        <v>1</v>
      </c>
      <c r="CM8" s="118">
        <v>3</v>
      </c>
      <c r="CN8" s="119">
        <v>48000</v>
      </c>
      <c r="CO8" s="119">
        <v>40000</v>
      </c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126</v>
      </c>
      <c r="K13" s="24">
        <f>SUM(K6:K12)</f>
        <v>0</v>
      </c>
      <c r="L13" s="24">
        <f>SUM(L6:L12)</f>
        <v>878</v>
      </c>
      <c r="M13" s="24">
        <f>SUM(M6:M12)</f>
        <v>46</v>
      </c>
      <c r="N13" s="24">
        <f>SUM(N6:N12)</f>
        <v>43</v>
      </c>
      <c r="O13" s="25">
        <f>IFERROR(M13/L13,"-")</f>
        <v>0.052391799544419</v>
      </c>
      <c r="P13" s="57">
        <f>SUM(P6:P12)</f>
        <v>0</v>
      </c>
      <c r="Q13" s="57">
        <f>SUM(Q6:Q12)</f>
        <v>11</v>
      </c>
      <c r="R13" s="25">
        <f>IFERROR(P13/M13,"-")</f>
        <v>0</v>
      </c>
      <c r="S13" s="26">
        <f>IFERROR(H13/M13,"-")</f>
        <v>0</v>
      </c>
      <c r="T13" s="27">
        <f>SUM(T6:T12)</f>
        <v>3</v>
      </c>
      <c r="U13" s="25">
        <f>IFERROR(T13/M13,"-")</f>
        <v>0.065217391304348</v>
      </c>
      <c r="V13" s="162">
        <f>SUM(V6:V12)</f>
        <v>48000</v>
      </c>
      <c r="W13" s="162">
        <f>IFERROR(V13/M13,"-")</f>
        <v>1043.4782608696</v>
      </c>
      <c r="X13" s="162">
        <f>IFERROR(V13/T13,"-")</f>
        <v>16000</v>
      </c>
      <c r="Y13" s="162">
        <f>V13-H13</f>
        <v>48000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1.955452436305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8429507</v>
      </c>
      <c r="I6" s="60">
        <v>6823</v>
      </c>
      <c r="J6" s="60">
        <v>0</v>
      </c>
      <c r="K6" s="60">
        <v>467284</v>
      </c>
      <c r="L6" s="71">
        <v>2303</v>
      </c>
      <c r="M6" s="61">
        <f>IFERROR(L6/K6,"-")</f>
        <v>0.0049284803245992</v>
      </c>
      <c r="N6" s="60">
        <v>109</v>
      </c>
      <c r="O6" s="60">
        <v>766</v>
      </c>
      <c r="P6" s="61">
        <f>IFERROR(N6/(L6),"-")</f>
        <v>0.047329570125923</v>
      </c>
      <c r="Q6" s="62">
        <f>IFERROR(H6/SUM(L6:L6),"-")</f>
        <v>3660.2288319583</v>
      </c>
      <c r="R6" s="63">
        <v>276</v>
      </c>
      <c r="S6" s="61">
        <f>IF(L6=0,"-",R6/L6)</f>
        <v>0.11984368215371</v>
      </c>
      <c r="T6" s="164">
        <v>16483500</v>
      </c>
      <c r="U6" s="165">
        <f>IFERROR(T6/L6,"-")</f>
        <v>7157.4033868867</v>
      </c>
      <c r="V6" s="165">
        <f>IFERROR(T6/R6,"-")</f>
        <v>59722.826086957</v>
      </c>
      <c r="W6" s="159">
        <f>SUM(T6:T6)-SUM(H6:H6)</f>
        <v>8053993</v>
      </c>
      <c r="X6" s="65">
        <f>SUM(T6:T6)/SUM(H6:H6)</f>
        <v>1.955452436305</v>
      </c>
      <c r="Y6" s="58"/>
      <c r="Z6" s="72"/>
      <c r="AA6" s="73">
        <f>IF(L6=0,"",IF(Z6=0,"",(Z6/L6)))</f>
        <v>0</v>
      </c>
      <c r="AB6" s="72"/>
      <c r="AC6" s="74" t="str">
        <f>IFERROR(AB6/Z6,"-")</f>
        <v>-</v>
      </c>
      <c r="AD6" s="75"/>
      <c r="AE6" s="76" t="str">
        <f>IFERROR(AD6/Z6,"-")</f>
        <v>-</v>
      </c>
      <c r="AF6" s="77"/>
      <c r="AG6" s="77"/>
      <c r="AH6" s="77"/>
      <c r="AI6" s="78">
        <v>1</v>
      </c>
      <c r="AJ6" s="79">
        <f>IF(L6=0,"",IF(AI6=0,"",(AI6/L6)))</f>
        <v>0.00043421623968736</v>
      </c>
      <c r="AK6" s="78"/>
      <c r="AL6" s="80">
        <f>IFERROR(AK6/AI6,"-")</f>
        <v>0</v>
      </c>
      <c r="AM6" s="81"/>
      <c r="AN6" s="82">
        <f>IFERROR(AM6/AI6,"-")</f>
        <v>0</v>
      </c>
      <c r="AO6" s="83"/>
      <c r="AP6" s="83"/>
      <c r="AQ6" s="83"/>
      <c r="AR6" s="84">
        <v>12</v>
      </c>
      <c r="AS6" s="85">
        <f>IF(L6=0,"",IF(AR6=0,"",(AR6/L6)))</f>
        <v>0.0052105948762484</v>
      </c>
      <c r="AT6" s="84"/>
      <c r="AU6" s="86">
        <f>IFERROR(AT6/AR6,"-")</f>
        <v>0</v>
      </c>
      <c r="AV6" s="87"/>
      <c r="AW6" s="88">
        <f>IFERROR(AV6/AR6,"-")</f>
        <v>0</v>
      </c>
      <c r="AX6" s="89"/>
      <c r="AY6" s="89"/>
      <c r="AZ6" s="89"/>
      <c r="BA6" s="90">
        <v>66</v>
      </c>
      <c r="BB6" s="91">
        <f>IF(L6=0,"",IF(BA6=0,"",(BA6/L6)))</f>
        <v>0.028658271819366</v>
      </c>
      <c r="BC6" s="90">
        <v>6</v>
      </c>
      <c r="BD6" s="92">
        <f>IFERROR(BC6/BA6,"-")</f>
        <v>0.090909090909091</v>
      </c>
      <c r="BE6" s="93">
        <v>173000</v>
      </c>
      <c r="BF6" s="94">
        <f>IFERROR(BE6/BA6,"-")</f>
        <v>2621.2121212121</v>
      </c>
      <c r="BG6" s="95">
        <v>4</v>
      </c>
      <c r="BH6" s="95"/>
      <c r="BI6" s="95">
        <v>2</v>
      </c>
      <c r="BJ6" s="97">
        <v>1260</v>
      </c>
      <c r="BK6" s="98">
        <f>IF(L6=0,"",IF(BJ6=0,"",(BJ6/L6)))</f>
        <v>0.54711246200608</v>
      </c>
      <c r="BL6" s="99">
        <v>129</v>
      </c>
      <c r="BM6" s="100">
        <f>IFERROR(BL6/BJ6,"-")</f>
        <v>0.10238095238095</v>
      </c>
      <c r="BN6" s="101">
        <v>6219000</v>
      </c>
      <c r="BO6" s="102">
        <f>IFERROR(BN6/BJ6,"-")</f>
        <v>4935.7142857143</v>
      </c>
      <c r="BP6" s="103">
        <v>49</v>
      </c>
      <c r="BQ6" s="103">
        <v>21</v>
      </c>
      <c r="BR6" s="103">
        <v>59</v>
      </c>
      <c r="BS6" s="104">
        <v>780</v>
      </c>
      <c r="BT6" s="105">
        <f>IF(L6=0,"",IF(BS6=0,"",(BS6/L6)))</f>
        <v>0.33868866695614</v>
      </c>
      <c r="BU6" s="106">
        <v>108</v>
      </c>
      <c r="BV6" s="107">
        <f>IFERROR(BU6/BS6,"-")</f>
        <v>0.13846153846154</v>
      </c>
      <c r="BW6" s="108">
        <v>6376500</v>
      </c>
      <c r="BX6" s="109">
        <f>IFERROR(BW6/BS6,"-")</f>
        <v>8175</v>
      </c>
      <c r="BY6" s="110">
        <v>30</v>
      </c>
      <c r="BZ6" s="110">
        <v>17</v>
      </c>
      <c r="CA6" s="110">
        <v>61</v>
      </c>
      <c r="CB6" s="111">
        <v>184</v>
      </c>
      <c r="CC6" s="112">
        <f>IF(L6=0,"",IF(CB6=0,"",(CB6/L6)))</f>
        <v>0.079895788102475</v>
      </c>
      <c r="CD6" s="113">
        <v>33</v>
      </c>
      <c r="CE6" s="114">
        <f>IFERROR(CD6/CB6,"-")</f>
        <v>0.17934782608696</v>
      </c>
      <c r="CF6" s="115">
        <v>3715000</v>
      </c>
      <c r="CG6" s="116">
        <f>IFERROR(CF6/CB6,"-")</f>
        <v>20190.217391304</v>
      </c>
      <c r="CH6" s="117">
        <v>13</v>
      </c>
      <c r="CI6" s="117">
        <v>4</v>
      </c>
      <c r="CJ6" s="117">
        <v>16</v>
      </c>
      <c r="CK6" s="118">
        <v>276</v>
      </c>
      <c r="CL6" s="119">
        <v>16483500</v>
      </c>
      <c r="CM6" s="119">
        <v>1345000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1</v>
      </c>
      <c r="L7" s="71">
        <v>0</v>
      </c>
      <c r="M7" s="61">
        <f>IFERROR(L7/K7,"-")</f>
        <v>0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45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15"/>
      <c r="B9" s="66"/>
      <c r="C9" s="66"/>
      <c r="D9" s="67"/>
      <c r="E9" s="68"/>
      <c r="F9" s="69"/>
      <c r="G9" s="69"/>
      <c r="H9" s="160"/>
      <c r="I9" s="18"/>
      <c r="J9" s="18"/>
      <c r="K9" s="16"/>
      <c r="L9" s="16"/>
      <c r="M9" s="17"/>
      <c r="N9" s="17"/>
      <c r="O9" s="16"/>
      <c r="P9" s="17"/>
      <c r="Q9" s="10"/>
      <c r="R9" s="10"/>
      <c r="S9" s="10"/>
      <c r="T9" s="166"/>
      <c r="U9" s="166"/>
      <c r="V9" s="166"/>
      <c r="W9" s="166"/>
      <c r="X9" s="17"/>
      <c r="Y9" s="39"/>
      <c r="Z9" s="43"/>
      <c r="AA9" s="44"/>
      <c r="AB9" s="43"/>
      <c r="AC9" s="47"/>
      <c r="AD9" s="48"/>
      <c r="AE9" s="49"/>
      <c r="AF9" s="50"/>
      <c r="AG9" s="50"/>
      <c r="AH9" s="50"/>
      <c r="AI9" s="43"/>
      <c r="AJ9" s="44"/>
      <c r="AK9" s="43"/>
      <c r="AL9" s="47"/>
      <c r="AM9" s="48"/>
      <c r="AN9" s="49"/>
      <c r="AO9" s="50"/>
      <c r="AP9" s="50"/>
      <c r="AQ9" s="50"/>
      <c r="AR9" s="43"/>
      <c r="AS9" s="44"/>
      <c r="AT9" s="43"/>
      <c r="AU9" s="47"/>
      <c r="AV9" s="48"/>
      <c r="AW9" s="49"/>
      <c r="AX9" s="50"/>
      <c r="AY9" s="50"/>
      <c r="AZ9" s="50"/>
      <c r="BA9" s="43"/>
      <c r="BB9" s="44"/>
      <c r="BC9" s="43"/>
      <c r="BD9" s="47"/>
      <c r="BE9" s="48"/>
      <c r="BF9" s="49"/>
      <c r="BG9" s="50"/>
      <c r="BH9" s="50"/>
      <c r="BI9" s="50"/>
      <c r="BJ9" s="45"/>
      <c r="BK9" s="46"/>
      <c r="BL9" s="43"/>
      <c r="BM9" s="47"/>
      <c r="BN9" s="48"/>
      <c r="BO9" s="49"/>
      <c r="BP9" s="50"/>
      <c r="BQ9" s="50"/>
      <c r="BR9" s="50"/>
      <c r="BS9" s="45"/>
      <c r="BT9" s="46"/>
      <c r="BU9" s="43"/>
      <c r="BV9" s="47"/>
      <c r="BW9" s="48"/>
      <c r="BX9" s="49"/>
      <c r="BY9" s="50"/>
      <c r="BZ9" s="50"/>
      <c r="CA9" s="50"/>
      <c r="CB9" s="45"/>
      <c r="CC9" s="46"/>
      <c r="CD9" s="43"/>
      <c r="CE9" s="47"/>
      <c r="CF9" s="48"/>
      <c r="CG9" s="49"/>
      <c r="CH9" s="50"/>
      <c r="CI9" s="50"/>
      <c r="CJ9" s="50"/>
      <c r="CK9" s="51"/>
      <c r="CL9" s="48"/>
      <c r="CM9" s="48"/>
      <c r="CN9" s="48"/>
      <c r="CO9" s="52"/>
    </row>
    <row r="10" spans="1:95">
      <c r="A10" s="15"/>
      <c r="B10" s="21"/>
      <c r="C10" s="21"/>
      <c r="D10" s="16"/>
      <c r="E10" s="16"/>
      <c r="F10" s="20"/>
      <c r="G10" s="55"/>
      <c r="H10" s="161"/>
      <c r="I10" s="18"/>
      <c r="J10" s="18"/>
      <c r="K10" s="16"/>
      <c r="L10" s="16"/>
      <c r="M10" s="17"/>
      <c r="N10" s="17"/>
      <c r="O10" s="16"/>
      <c r="P10" s="17"/>
      <c r="Q10" s="10"/>
      <c r="R10" s="10"/>
      <c r="S10" s="10"/>
      <c r="T10" s="166"/>
      <c r="U10" s="166"/>
      <c r="V10" s="166"/>
      <c r="W10" s="166"/>
      <c r="X10" s="17"/>
      <c r="Y10" s="41"/>
      <c r="Z10" s="43"/>
      <c r="AA10" s="44"/>
      <c r="AB10" s="43"/>
      <c r="AC10" s="47"/>
      <c r="AD10" s="48"/>
      <c r="AE10" s="49"/>
      <c r="AF10" s="50"/>
      <c r="AG10" s="50"/>
      <c r="AH10" s="50"/>
      <c r="AI10" s="43"/>
      <c r="AJ10" s="44"/>
      <c r="AK10" s="43"/>
      <c r="AL10" s="47"/>
      <c r="AM10" s="48"/>
      <c r="AN10" s="49"/>
      <c r="AO10" s="50"/>
      <c r="AP10" s="50"/>
      <c r="AQ10" s="50"/>
      <c r="AR10" s="43"/>
      <c r="AS10" s="44"/>
      <c r="AT10" s="43"/>
      <c r="AU10" s="47"/>
      <c r="AV10" s="48"/>
      <c r="AW10" s="49"/>
      <c r="AX10" s="50"/>
      <c r="AY10" s="50"/>
      <c r="AZ10" s="50"/>
      <c r="BA10" s="43"/>
      <c r="BB10" s="44"/>
      <c r="BC10" s="43"/>
      <c r="BD10" s="47"/>
      <c r="BE10" s="48"/>
      <c r="BF10" s="49"/>
      <c r="BG10" s="50"/>
      <c r="BH10" s="50"/>
      <c r="BI10" s="50"/>
      <c r="BJ10" s="45"/>
      <c r="BK10" s="46"/>
      <c r="BL10" s="43"/>
      <c r="BM10" s="47"/>
      <c r="BN10" s="48"/>
      <c r="BO10" s="49"/>
      <c r="BP10" s="50"/>
      <c r="BQ10" s="50"/>
      <c r="BR10" s="50"/>
      <c r="BS10" s="45"/>
      <c r="BT10" s="46"/>
      <c r="BU10" s="43"/>
      <c r="BV10" s="47"/>
      <c r="BW10" s="48"/>
      <c r="BX10" s="49"/>
      <c r="BY10" s="50"/>
      <c r="BZ10" s="50"/>
      <c r="CA10" s="50"/>
      <c r="CB10" s="45"/>
      <c r="CC10" s="46"/>
      <c r="CD10" s="43"/>
      <c r="CE10" s="47"/>
      <c r="CF10" s="48"/>
      <c r="CG10" s="49"/>
      <c r="CH10" s="50"/>
      <c r="CI10" s="50"/>
      <c r="CJ10" s="50"/>
      <c r="CK10" s="51"/>
      <c r="CL10" s="48"/>
      <c r="CM10" s="48"/>
      <c r="CN10" s="48"/>
      <c r="CO10" s="52"/>
    </row>
    <row r="11" spans="1:95">
      <c r="A11" s="7">
        <f>Z11</f>
        <v/>
      </c>
      <c r="B11" s="24"/>
      <c r="C11" s="24"/>
      <c r="D11" s="24"/>
      <c r="E11" s="24"/>
      <c r="F11" s="23" t="s">
        <v>76</v>
      </c>
      <c r="G11" s="23"/>
      <c r="H11" s="162"/>
      <c r="I11" s="24">
        <f>SUM(I6:I10)</f>
        <v>6823</v>
      </c>
      <c r="J11" s="24">
        <f>SUM(J6:J10)</f>
        <v>0</v>
      </c>
      <c r="K11" s="24">
        <f>SUM(K6:K10)</f>
        <v>467330</v>
      </c>
      <c r="L11" s="24">
        <f>SUM(L6:L10)</f>
        <v>2303</v>
      </c>
      <c r="M11" s="25">
        <f>IFERROR(L11/K11,"-")</f>
        <v>0.0049279952068132</v>
      </c>
      <c r="N11" s="57">
        <f>SUM(N6:N10)</f>
        <v>109</v>
      </c>
      <c r="O11" s="57">
        <f>SUM(O6:O10)</f>
        <v>766</v>
      </c>
      <c r="P11" s="25">
        <f>IFERROR(N11/L11,"-")</f>
        <v>0.047329570125923</v>
      </c>
      <c r="Q11" s="26">
        <f>IFERROR(H11/L11,"-")</f>
        <v>0</v>
      </c>
      <c r="R11" s="27">
        <f>SUM(R6:R10)</f>
        <v>276</v>
      </c>
      <c r="S11" s="25">
        <f>IFERROR(R11/L11,"-")</f>
        <v>0.11984368215371</v>
      </c>
      <c r="T11" s="162">
        <f>SUM(T6:T10)</f>
        <v>16483500</v>
      </c>
      <c r="U11" s="162">
        <f>IFERROR(T11/L11,"-")</f>
        <v>7157.4033868867</v>
      </c>
      <c r="V11" s="162">
        <f>IFERROR(T11/R11,"-")</f>
        <v>59722.826086957</v>
      </c>
      <c r="W11" s="162">
        <f>T11-H11</f>
        <v>16483500</v>
      </c>
      <c r="X11" s="29" t="str">
        <f>T11/H11</f>
        <v>0</v>
      </c>
      <c r="Y11" s="40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