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<sst xmlns="http://schemas.openxmlformats.org/spreadsheetml/2006/main" uniqueCount="115">
  <si>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</si>
  <si>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</si>
  <si>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</si>
  <si>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</si>
  <si>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</si>
  <si>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</si>
  <si>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</si>
  <si>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</si>
  <si>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</si>
  <si>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</si>
  <si>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</si>
  <si>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</si>
  <si>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</si>
  <si>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</si>
  <si>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</si>
  <si>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</si>
  <si>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</si>
  <si>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</si>
  <si>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</si>
  <si>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</si>
  <si>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</si>
  <si>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</si>
  <si>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</si>
  <si>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</si>
  <si>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</si>
  <si>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</si>
  <si>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</si>
  <si>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</si>
  <si>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</si>
  <si>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</si>
  <si>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</si>
  <si>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</si>
  <si>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</si>
  <si>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</si>
  <si>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</si>
  <si>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</si>
  <si>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</si>
  <si>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</si>
  <si>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</si>
  <si>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</si>
  <si>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</si>
  <si>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</si>
  <si>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</si>
  <si>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</si>
  <si>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</si>
  <si>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</si>
  <si>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</si>
  <si>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</si>
  <si>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</si>
  <si>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</si>
  <si>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</si>
  <si>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</si>
  <si>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</si>
  <si>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</si>
  <si>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</si>
  <si>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</si>
  <si>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</si>
  <si>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pp1928</t>
  </si>
  <si>
    <t>インターカラー</t>
  </si>
  <si>
    <t>デリヘル版2（白い服女性）</t>
  </si>
  <si>
    <t>学生いませんギャルもいません熟女熟女熟女熟女</t>
  </si>
  <si>
    <t>lp01</t>
  </si>
  <si>
    <t>デイリースポーツ関西</t>
  </si>
  <si>
    <t>4C終面全5段</t>
  </si>
  <si>
    <t>3月20日(日)</t>
  </si>
  <si>
    <t>pp1929</t>
  </si>
  <si>
    <t>空電</t>
  </si>
  <si>
    <t>新聞 TOTAL</t>
  </si>
  <si>
    <t>●雑誌 広告</t>
  </si>
  <si>
    <t>hv047</t>
  </si>
  <si>
    <t>アドライヴ</t>
  </si>
  <si>
    <t>徳間書店</t>
  </si>
  <si>
    <t>DVDパス_DVD袋裏4</t>
  </si>
  <si>
    <t>アサヒ芸能.3W火</t>
  </si>
  <si>
    <t>DVD袋裏4C</t>
  </si>
  <si>
    <t>3月15日(火)</t>
  </si>
  <si>
    <t>hv048</t>
  </si>
  <si>
    <t>雑誌 TOTAL</t>
  </si>
  <si>
    <t>●DVD 広告</t>
  </si>
  <si>
    <t>vm073</t>
  </si>
  <si>
    <t>三和出版</t>
  </si>
  <si>
    <t>DVDパス_空電説明</t>
  </si>
  <si>
    <t>A4、CVS日版PB</t>
  </si>
  <si>
    <t>人妻日和</t>
  </si>
  <si>
    <t>DVD袋表4C</t>
  </si>
  <si>
    <t>3月31日(木)</t>
  </si>
  <si>
    <t>vm074</t>
  </si>
  <si>
    <t>DVD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</si>
  <si>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</si>
  <si>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</si>
  <si>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</si>
  <si>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</si>
  <si>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</si>
  <si>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</si>
  <si>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</si>
  <si>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</si>
  <si>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3/1～3/31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</si>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</sst>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0.29166666666667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120000</v>
      </c>
      <c r="L6" s="80">
        <v>26</v>
      </c>
      <c r="M6" s="80">
        <v>0</v>
      </c>
      <c r="N6" s="80">
        <v>138</v>
      </c>
      <c r="O6" s="91">
        <v>8</v>
      </c>
      <c r="P6" s="92">
        <v>0</v>
      </c>
      <c r="Q6" s="93">
        <f>O6+P6</f>
        <v>8</v>
      </c>
      <c r="R6" s="81">
        <f>IFERROR(Q6/N6,"-")</f>
        <v>0.057971014492754</v>
      </c>
      <c r="S6" s="80">
        <v>0</v>
      </c>
      <c r="T6" s="80">
        <v>1</v>
      </c>
      <c r="U6" s="81">
        <f>IFERROR(T6/(Q6),"-")</f>
        <v>0.125</v>
      </c>
      <c r="V6" s="82">
        <f>IFERROR(K6/SUM(Q6:Q7),"-")</f>
        <v>6000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-85000</v>
      </c>
      <c r="AC6" s="85">
        <f>SUM(Y6:Y7)/SUM(K6:K7)</f>
        <v>0.29166666666667</v>
      </c>
      <c r="AD6" s="78"/>
      <c r="AE6" s="94">
        <v>1</v>
      </c>
      <c r="AF6" s="95">
        <f>IF(Q6=0,"",IF(AE6=0,"",(AE6/Q6)))</f>
        <v>0.125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0.125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0.25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>
        <v>3</v>
      </c>
      <c r="CH6" s="134">
        <f>IF(Q6=0,"",IF(CG6=0,"",(CG6/Q6)))</f>
        <v>0.375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35</v>
      </c>
      <c r="M7" s="80">
        <v>27</v>
      </c>
      <c r="N7" s="80">
        <v>21</v>
      </c>
      <c r="O7" s="91">
        <v>12</v>
      </c>
      <c r="P7" s="92">
        <v>0</v>
      </c>
      <c r="Q7" s="93">
        <f>O7+P7</f>
        <v>12</v>
      </c>
      <c r="R7" s="81">
        <f>IFERROR(Q7/N7,"-")</f>
        <v>0.57142857142857</v>
      </c>
      <c r="S7" s="80">
        <v>1</v>
      </c>
      <c r="T7" s="80">
        <v>1</v>
      </c>
      <c r="U7" s="81">
        <f>IFERROR(T7/(Q7),"-")</f>
        <v>0.083333333333333</v>
      </c>
      <c r="V7" s="82"/>
      <c r="W7" s="83">
        <v>4</v>
      </c>
      <c r="X7" s="81">
        <f>IF(Q7=0,"-",W7/Q7)</f>
        <v>0.33333333333333</v>
      </c>
      <c r="Y7" s="186">
        <v>35000</v>
      </c>
      <c r="Z7" s="187">
        <f>IFERROR(Y7/Q7,"-")</f>
        <v>2916.6666666667</v>
      </c>
      <c r="AA7" s="187">
        <f>IFERROR(Y7/W7,"-")</f>
        <v>8750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3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4</v>
      </c>
      <c r="BY7" s="127">
        <f>IF(Q7=0,"",IF(BX7=0,"",(BX7/Q7)))</f>
        <v>0.33333333333333</v>
      </c>
      <c r="BZ7" s="128">
        <v>3</v>
      </c>
      <c r="CA7" s="129">
        <f>IFERROR(BZ7/BX7,"-")</f>
        <v>0.75</v>
      </c>
      <c r="CB7" s="130">
        <v>510000</v>
      </c>
      <c r="CC7" s="131">
        <f>IFERROR(CB7/BX7,"-")</f>
        <v>127500</v>
      </c>
      <c r="CD7" s="132">
        <v>1</v>
      </c>
      <c r="CE7" s="132">
        <v>1</v>
      </c>
      <c r="CF7" s="132">
        <v>1</v>
      </c>
      <c r="CG7" s="133">
        <v>5</v>
      </c>
      <c r="CH7" s="134">
        <f>IF(Q7=0,"",IF(CG7=0,"",(CG7/Q7)))</f>
        <v>0.41666666666667</v>
      </c>
      <c r="CI7" s="135">
        <v>2</v>
      </c>
      <c r="CJ7" s="136">
        <f>IFERROR(CI7/CG7,"-")</f>
        <v>0.4</v>
      </c>
      <c r="CK7" s="137">
        <v>9000</v>
      </c>
      <c r="CL7" s="138">
        <f>IFERROR(CK7/CG7,"-")</f>
        <v>1800</v>
      </c>
      <c r="CM7" s="139">
        <v>1</v>
      </c>
      <c r="CN7" s="139">
        <v>1</v>
      </c>
      <c r="CO7" s="139"/>
      <c r="CP7" s="140">
        <v>4</v>
      </c>
      <c r="CQ7" s="141">
        <v>35000</v>
      </c>
      <c r="CR7" s="141">
        <v>484000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0.29166666666667</v>
      </c>
      <c r="B10" s="39"/>
      <c r="C10" s="39"/>
      <c r="D10" s="39"/>
      <c r="E10" s="39"/>
      <c r="F10" s="39"/>
      <c r="G10" s="39"/>
      <c r="H10" s="40" t="s">
        <v>67</v>
      </c>
      <c r="I10" s="40"/>
      <c r="J10" s="40"/>
      <c r="K10" s="184">
        <f>SUM(K6:K9)</f>
        <v>120000</v>
      </c>
      <c r="L10" s="41">
        <f>SUM(L6:L9)</f>
        <v>61</v>
      </c>
      <c r="M10" s="41">
        <f>SUM(M6:M9)</f>
        <v>27</v>
      </c>
      <c r="N10" s="41">
        <f>SUM(N6:N9)</f>
        <v>159</v>
      </c>
      <c r="O10" s="41">
        <f>SUM(O6:O9)</f>
        <v>20</v>
      </c>
      <c r="P10" s="41">
        <f>SUM(P6:P9)</f>
        <v>0</v>
      </c>
      <c r="Q10" s="41">
        <f>SUM(Q6:Q9)</f>
        <v>20</v>
      </c>
      <c r="R10" s="42">
        <f>IFERROR(Q10/N10,"-")</f>
        <v>0.12578616352201</v>
      </c>
      <c r="S10" s="77">
        <f>SUM(S6:S9)</f>
        <v>1</v>
      </c>
      <c r="T10" s="77">
        <f>SUM(T6:T9)</f>
        <v>2</v>
      </c>
      <c r="U10" s="42">
        <f>IFERROR(S10/Q10,"-")</f>
        <v>0.05</v>
      </c>
      <c r="V10" s="43">
        <f>IFERROR(K10/Q10,"-")</f>
        <v>6000</v>
      </c>
      <c r="W10" s="44">
        <f>SUM(W6:W9)</f>
        <v>4</v>
      </c>
      <c r="X10" s="42">
        <f>IFERROR(W10/Q10,"-")</f>
        <v>0.2</v>
      </c>
      <c r="Y10" s="184">
        <f>SUM(Y6:Y9)</f>
        <v>35000</v>
      </c>
      <c r="Z10" s="184">
        <f>IFERROR(Y10/Q10,"-")</f>
        <v>1750</v>
      </c>
      <c r="AA10" s="184">
        <f>IFERROR(Y10/W10,"-")</f>
        <v>8750</v>
      </c>
      <c r="AB10" s="184">
        <f>Y10-K10</f>
        <v>-85000</v>
      </c>
      <c r="AC10" s="46">
        <f>Y10/K10</f>
        <v>0.29166666666667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1.1466666666667</v>
      </c>
      <c r="B6" s="189" t="s">
        <v>69</v>
      </c>
      <c r="C6" s="189" t="s">
        <v>70</v>
      </c>
      <c r="D6" s="189" t="s">
        <v>71</v>
      </c>
      <c r="E6" s="189" t="s">
        <v>72</v>
      </c>
      <c r="F6" s="189"/>
      <c r="G6" s="189" t="s">
        <v>61</v>
      </c>
      <c r="H6" s="89" t="s">
        <v>73</v>
      </c>
      <c r="I6" s="89" t="s">
        <v>74</v>
      </c>
      <c r="J6" s="89" t="s">
        <v>75</v>
      </c>
      <c r="K6" s="181">
        <v>75000</v>
      </c>
      <c r="L6" s="80">
        <v>24</v>
      </c>
      <c r="M6" s="80">
        <v>0</v>
      </c>
      <c r="N6" s="80">
        <v>78</v>
      </c>
      <c r="O6" s="91">
        <v>10</v>
      </c>
      <c r="P6" s="92">
        <v>1</v>
      </c>
      <c r="Q6" s="93">
        <f>O6+P6</f>
        <v>11</v>
      </c>
      <c r="R6" s="81">
        <f>IFERROR(Q6/N6,"-")</f>
        <v>0.14102564102564</v>
      </c>
      <c r="S6" s="80">
        <v>0</v>
      </c>
      <c r="T6" s="80">
        <v>6</v>
      </c>
      <c r="U6" s="81">
        <f>IFERROR(T6/(Q6),"-")</f>
        <v>0.54545454545455</v>
      </c>
      <c r="V6" s="82">
        <f>IFERROR(K6/SUM(Q6:Q7),"-")</f>
        <v>2678.5714285714</v>
      </c>
      <c r="W6" s="83">
        <v>2</v>
      </c>
      <c r="X6" s="81">
        <f>IF(Q6=0,"-",W6/Q6)</f>
        <v>0.18181818181818</v>
      </c>
      <c r="Y6" s="186">
        <v>77000</v>
      </c>
      <c r="Z6" s="187">
        <f>IFERROR(Y6/Q6,"-")</f>
        <v>7000</v>
      </c>
      <c r="AA6" s="187">
        <f>IFERROR(Y6/W6,"-")</f>
        <v>38500</v>
      </c>
      <c r="AB6" s="181">
        <f>SUM(Y6:Y7)-SUM(K6:K7)</f>
        <v>11000</v>
      </c>
      <c r="AC6" s="85">
        <f>SUM(Y6:Y7)/SUM(K6:K7)</f>
        <v>1.1466666666667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0.18181818181818</v>
      </c>
      <c r="AP6" s="100">
        <v>1</v>
      </c>
      <c r="AQ6" s="102">
        <f>IFERROR(AP6/AN6,"-")</f>
        <v>0.5</v>
      </c>
      <c r="AR6" s="103">
        <v>12000</v>
      </c>
      <c r="AS6" s="104">
        <f>IFERROR(AR6/AN6,"-")</f>
        <v>6000</v>
      </c>
      <c r="AT6" s="105"/>
      <c r="AU6" s="105"/>
      <c r="AV6" s="105">
        <v>1</v>
      </c>
      <c r="AW6" s="106">
        <v>4</v>
      </c>
      <c r="AX6" s="107">
        <f>IF(Q6=0,"",IF(AW6=0,"",(AW6/Q6)))</f>
        <v>0.36363636363636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0.18181818181818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0.090909090909091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>
        <v>2</v>
      </c>
      <c r="CH6" s="134">
        <f>IF(Q6=0,"",IF(CG6=0,"",(CG6/Q6)))</f>
        <v>0.18181818181818</v>
      </c>
      <c r="CI6" s="135">
        <v>1</v>
      </c>
      <c r="CJ6" s="136">
        <f>IFERROR(CI6/CG6,"-")</f>
        <v>0.5</v>
      </c>
      <c r="CK6" s="137">
        <v>65000</v>
      </c>
      <c r="CL6" s="138">
        <f>IFERROR(CK6/CG6,"-")</f>
        <v>32500</v>
      </c>
      <c r="CM6" s="139"/>
      <c r="CN6" s="139"/>
      <c r="CO6" s="139">
        <v>1</v>
      </c>
      <c r="CP6" s="140">
        <v>2</v>
      </c>
      <c r="CQ6" s="141">
        <v>77000</v>
      </c>
      <c r="CR6" s="141">
        <v>65000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76</v>
      </c>
      <c r="C7" s="189" t="s">
        <v>70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77</v>
      </c>
      <c r="M7" s="80">
        <v>47</v>
      </c>
      <c r="N7" s="80">
        <v>66</v>
      </c>
      <c r="O7" s="91">
        <v>17</v>
      </c>
      <c r="P7" s="92">
        <v>0</v>
      </c>
      <c r="Q7" s="93">
        <f>O7+P7</f>
        <v>17</v>
      </c>
      <c r="R7" s="81">
        <f>IFERROR(Q7/N7,"-")</f>
        <v>0.25757575757576</v>
      </c>
      <c r="S7" s="80">
        <v>1</v>
      </c>
      <c r="T7" s="80">
        <v>2</v>
      </c>
      <c r="U7" s="81">
        <f>IFERROR(T7/(Q7),"-")</f>
        <v>0.11764705882353</v>
      </c>
      <c r="V7" s="82"/>
      <c r="W7" s="83">
        <v>0</v>
      </c>
      <c r="X7" s="81">
        <f>IF(Q7=0,"-",W7/Q7)</f>
        <v>0</v>
      </c>
      <c r="Y7" s="186">
        <v>9000</v>
      </c>
      <c r="Z7" s="187">
        <f>IFERROR(Y7/Q7,"-")</f>
        <v>529.41176470588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0.058823529411765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0.11764705882353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0.23529411764706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</v>
      </c>
      <c r="BP7" s="120">
        <f>IF(Q7=0,"",IF(BO7=0,"",(BO7/Q7)))</f>
        <v>0.23529411764706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0.17647058823529</v>
      </c>
      <c r="BZ7" s="128">
        <v>1</v>
      </c>
      <c r="CA7" s="129">
        <f>IFERROR(BZ7/BX7,"-")</f>
        <v>0.33333333333333</v>
      </c>
      <c r="CB7" s="130">
        <v>9000</v>
      </c>
      <c r="CC7" s="131">
        <f>IFERROR(CB7/BX7,"-")</f>
        <v>3000</v>
      </c>
      <c r="CD7" s="132"/>
      <c r="CE7" s="132"/>
      <c r="CF7" s="132">
        <v>1</v>
      </c>
      <c r="CG7" s="133">
        <v>3</v>
      </c>
      <c r="CH7" s="134">
        <f>IF(Q7=0,"",IF(CG7=0,"",(CG7/Q7)))</f>
        <v>0.17647058823529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9000</v>
      </c>
      <c r="CR7" s="141">
        <v>9000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1.1466666666667</v>
      </c>
      <c r="B10" s="39"/>
      <c r="C10" s="39"/>
      <c r="D10" s="39"/>
      <c r="E10" s="39"/>
      <c r="F10" s="39"/>
      <c r="G10" s="39"/>
      <c r="H10" s="40" t="s">
        <v>77</v>
      </c>
      <c r="I10" s="40"/>
      <c r="J10" s="40"/>
      <c r="K10" s="184">
        <f>SUM(K6:K9)</f>
        <v>75000</v>
      </c>
      <c r="L10" s="41">
        <f>SUM(L6:L9)</f>
        <v>101</v>
      </c>
      <c r="M10" s="41">
        <f>SUM(M6:M9)</f>
        <v>47</v>
      </c>
      <c r="N10" s="41">
        <f>SUM(N6:N9)</f>
        <v>144</v>
      </c>
      <c r="O10" s="41">
        <f>SUM(O6:O9)</f>
        <v>27</v>
      </c>
      <c r="P10" s="41">
        <f>SUM(P6:P9)</f>
        <v>1</v>
      </c>
      <c r="Q10" s="41">
        <f>SUM(Q6:Q9)</f>
        <v>28</v>
      </c>
      <c r="R10" s="42">
        <f>IFERROR(Q10/N10,"-")</f>
        <v>0.19444444444444</v>
      </c>
      <c r="S10" s="77">
        <f>SUM(S6:S9)</f>
        <v>1</v>
      </c>
      <c r="T10" s="77">
        <f>SUM(T6:T9)</f>
        <v>8</v>
      </c>
      <c r="U10" s="42">
        <f>IFERROR(S10/Q10,"-")</f>
        <v>0.035714285714286</v>
      </c>
      <c r="V10" s="43">
        <f>IFERROR(K10/Q10,"-")</f>
        <v>2678.5714285714</v>
      </c>
      <c r="W10" s="44">
        <f>SUM(W6:W9)</f>
        <v>2</v>
      </c>
      <c r="X10" s="42">
        <f>IFERROR(W10/Q10,"-")</f>
        <v>0.071428571428571</v>
      </c>
      <c r="Y10" s="184">
        <f>SUM(Y6:Y9)</f>
        <v>86000</v>
      </c>
      <c r="Z10" s="184">
        <f>IFERROR(Y10/Q10,"-")</f>
        <v>3071.4285714286</v>
      </c>
      <c r="AA10" s="184">
        <f>IFERROR(Y10/W10,"-")</f>
        <v>43000</v>
      </c>
      <c r="AB10" s="184">
        <f>Y10-K10</f>
        <v>11000</v>
      </c>
      <c r="AC10" s="46">
        <f>Y10/K10</f>
        <v>1.1466666666667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78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3.336</v>
      </c>
      <c r="B6" s="189" t="s">
        <v>79</v>
      </c>
      <c r="C6" s="189" t="s">
        <v>70</v>
      </c>
      <c r="D6" s="189" t="s">
        <v>80</v>
      </c>
      <c r="E6" s="189" t="s">
        <v>81</v>
      </c>
      <c r="F6" s="189" t="s">
        <v>82</v>
      </c>
      <c r="G6" s="189" t="s">
        <v>61</v>
      </c>
      <c r="H6" s="89" t="s">
        <v>83</v>
      </c>
      <c r="I6" s="89" t="s">
        <v>84</v>
      </c>
      <c r="J6" s="89" t="s">
        <v>85</v>
      </c>
      <c r="K6" s="181">
        <v>125000</v>
      </c>
      <c r="L6" s="80">
        <v>142</v>
      </c>
      <c r="M6" s="80">
        <v>0</v>
      </c>
      <c r="N6" s="80">
        <v>518</v>
      </c>
      <c r="O6" s="91">
        <v>62</v>
      </c>
      <c r="P6" s="92">
        <v>0</v>
      </c>
      <c r="Q6" s="93">
        <f>O6+P6</f>
        <v>62</v>
      </c>
      <c r="R6" s="81">
        <f>IFERROR(Q6/N6,"-")</f>
        <v>0.11969111969112</v>
      </c>
      <c r="S6" s="80">
        <v>4</v>
      </c>
      <c r="T6" s="80">
        <v>13</v>
      </c>
      <c r="U6" s="81">
        <f>IFERROR(T6/(Q6),"-")</f>
        <v>0.20967741935484</v>
      </c>
      <c r="V6" s="82">
        <f>IFERROR(K6/SUM(Q6:Q7),"-")</f>
        <v>518.67219917012</v>
      </c>
      <c r="W6" s="83">
        <v>2</v>
      </c>
      <c r="X6" s="81">
        <f>IF(Q6=0,"-",W6/Q6)</f>
        <v>0.032258064516129</v>
      </c>
      <c r="Y6" s="186">
        <v>177000</v>
      </c>
      <c r="Z6" s="187">
        <f>IFERROR(Y6/Q6,"-")</f>
        <v>2854.8387096774</v>
      </c>
      <c r="AA6" s="187">
        <f>IFERROR(Y6/W6,"-")</f>
        <v>88500</v>
      </c>
      <c r="AB6" s="181">
        <f>SUM(Y6:Y7)-SUM(K6:K7)</f>
        <v>292000</v>
      </c>
      <c r="AC6" s="85">
        <f>SUM(Y6:Y7)/SUM(K6:K7)</f>
        <v>3.336</v>
      </c>
      <c r="AD6" s="78"/>
      <c r="AE6" s="94">
        <v>3</v>
      </c>
      <c r="AF6" s="95">
        <f>IF(Q6=0,"",IF(AE6=0,"",(AE6/Q6)))</f>
        <v>0.048387096774194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3</v>
      </c>
      <c r="AO6" s="101">
        <f>IF(Q6=0,"",IF(AN6=0,"",(AN6/Q6)))</f>
        <v>0.048387096774194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20</v>
      </c>
      <c r="AX6" s="107">
        <f>IF(Q6=0,"",IF(AW6=0,"",(AW6/Q6)))</f>
        <v>0.32258064516129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7</v>
      </c>
      <c r="BG6" s="113">
        <f>IF(Q6=0,"",IF(BF6=0,"",(BF6/Q6)))</f>
        <v>0.11290322580645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16</v>
      </c>
      <c r="BP6" s="120">
        <f>IF(Q6=0,"",IF(BO6=0,"",(BO6/Q6)))</f>
        <v>0.25806451612903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9</v>
      </c>
      <c r="BY6" s="127">
        <f>IF(Q6=0,"",IF(BX6=0,"",(BX6/Q6)))</f>
        <v>0.14516129032258</v>
      </c>
      <c r="BZ6" s="128">
        <v>2</v>
      </c>
      <c r="CA6" s="129">
        <f>IFERROR(BZ6/BX6,"-")</f>
        <v>0.22222222222222</v>
      </c>
      <c r="CB6" s="130">
        <v>177000</v>
      </c>
      <c r="CC6" s="131">
        <f>IFERROR(CB6/BX6,"-")</f>
        <v>19666.666666667</v>
      </c>
      <c r="CD6" s="132">
        <v>1</v>
      </c>
      <c r="CE6" s="132"/>
      <c r="CF6" s="132">
        <v>1</v>
      </c>
      <c r="CG6" s="133">
        <v>4</v>
      </c>
      <c r="CH6" s="134">
        <f>IF(Q6=0,"",IF(CG6=0,"",(CG6/Q6)))</f>
        <v>0.064516129032258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177000</v>
      </c>
      <c r="CR6" s="141">
        <v>174000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86</v>
      </c>
      <c r="C7" s="189" t="s">
        <v>70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524</v>
      </c>
      <c r="M7" s="80">
        <v>355</v>
      </c>
      <c r="N7" s="80">
        <v>393</v>
      </c>
      <c r="O7" s="91">
        <v>177</v>
      </c>
      <c r="P7" s="92">
        <v>2</v>
      </c>
      <c r="Q7" s="93">
        <f>O7+P7</f>
        <v>179</v>
      </c>
      <c r="R7" s="81">
        <f>IFERROR(Q7/N7,"-")</f>
        <v>0.45547073791349</v>
      </c>
      <c r="S7" s="80">
        <v>3</v>
      </c>
      <c r="T7" s="80">
        <v>20</v>
      </c>
      <c r="U7" s="81">
        <f>IFERROR(T7/(Q7),"-")</f>
        <v>0.11173184357542</v>
      </c>
      <c r="V7" s="82"/>
      <c r="W7" s="83">
        <v>4</v>
      </c>
      <c r="X7" s="81">
        <f>IF(Q7=0,"-",W7/Q7)</f>
        <v>0.022346368715084</v>
      </c>
      <c r="Y7" s="186">
        <v>240000</v>
      </c>
      <c r="Z7" s="187">
        <f>IFERROR(Y7/Q7,"-")</f>
        <v>1340.782122905</v>
      </c>
      <c r="AA7" s="187">
        <f>IFERROR(Y7/W7,"-")</f>
        <v>60000</v>
      </c>
      <c r="AB7" s="181"/>
      <c r="AC7" s="85"/>
      <c r="AD7" s="78"/>
      <c r="AE7" s="94">
        <v>1</v>
      </c>
      <c r="AF7" s="95">
        <f>IF(Q7=0,"",IF(AE7=0,"",(AE7/Q7)))</f>
        <v>0.0055865921787709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12</v>
      </c>
      <c r="AO7" s="101">
        <f>IF(Q7=0,"",IF(AN7=0,"",(AN7/Q7)))</f>
        <v>0.067039106145251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18</v>
      </c>
      <c r="AX7" s="107">
        <f>IF(Q7=0,"",IF(AW7=0,"",(AW7/Q7)))</f>
        <v>0.10055865921788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34</v>
      </c>
      <c r="BG7" s="113">
        <f>IF(Q7=0,"",IF(BF7=0,"",(BF7/Q7)))</f>
        <v>0.18994413407821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65</v>
      </c>
      <c r="BP7" s="120">
        <f>IF(Q7=0,"",IF(BO7=0,"",(BO7/Q7)))</f>
        <v>0.36312849162011</v>
      </c>
      <c r="BQ7" s="121">
        <v>2</v>
      </c>
      <c r="BR7" s="122">
        <f>IFERROR(BQ7/BO7,"-")</f>
        <v>0.030769230769231</v>
      </c>
      <c r="BS7" s="123">
        <v>20000</v>
      </c>
      <c r="BT7" s="124">
        <f>IFERROR(BS7/BO7,"-")</f>
        <v>307.69230769231</v>
      </c>
      <c r="BU7" s="125">
        <v>1</v>
      </c>
      <c r="BV7" s="125"/>
      <c r="BW7" s="125">
        <v>1</v>
      </c>
      <c r="BX7" s="126">
        <v>39</v>
      </c>
      <c r="BY7" s="127">
        <f>IF(Q7=0,"",IF(BX7=0,"",(BX7/Q7)))</f>
        <v>0.21787709497207</v>
      </c>
      <c r="BZ7" s="128">
        <v>1</v>
      </c>
      <c r="CA7" s="129">
        <f>IFERROR(BZ7/BX7,"-")</f>
        <v>0.025641025641026</v>
      </c>
      <c r="CB7" s="130">
        <v>35000</v>
      </c>
      <c r="CC7" s="131">
        <f>IFERROR(CB7/BX7,"-")</f>
        <v>897.4358974359</v>
      </c>
      <c r="CD7" s="132"/>
      <c r="CE7" s="132"/>
      <c r="CF7" s="132">
        <v>1</v>
      </c>
      <c r="CG7" s="133">
        <v>10</v>
      </c>
      <c r="CH7" s="134">
        <f>IF(Q7=0,"",IF(CG7=0,"",(CG7/Q7)))</f>
        <v>0.055865921787709</v>
      </c>
      <c r="CI7" s="135">
        <v>1</v>
      </c>
      <c r="CJ7" s="136">
        <f>IFERROR(CI7/CG7,"-")</f>
        <v>0.1</v>
      </c>
      <c r="CK7" s="137">
        <v>185000</v>
      </c>
      <c r="CL7" s="138">
        <f>IFERROR(CK7/CG7,"-")</f>
        <v>18500</v>
      </c>
      <c r="CM7" s="139"/>
      <c r="CN7" s="139"/>
      <c r="CO7" s="139">
        <v>1</v>
      </c>
      <c r="CP7" s="140">
        <v>4</v>
      </c>
      <c r="CQ7" s="141">
        <v>240000</v>
      </c>
      <c r="CR7" s="141">
        <v>185000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3.336</v>
      </c>
      <c r="B10" s="39"/>
      <c r="C10" s="39"/>
      <c r="D10" s="39"/>
      <c r="E10" s="39"/>
      <c r="F10" s="39"/>
      <c r="G10" s="39"/>
      <c r="H10" s="40" t="s">
        <v>87</v>
      </c>
      <c r="I10" s="40"/>
      <c r="J10" s="40"/>
      <c r="K10" s="184">
        <f>SUM(K6:K9)</f>
        <v>125000</v>
      </c>
      <c r="L10" s="41">
        <f>SUM(L6:L9)</f>
        <v>666</v>
      </c>
      <c r="M10" s="41">
        <f>SUM(M6:M9)</f>
        <v>355</v>
      </c>
      <c r="N10" s="41">
        <f>SUM(N6:N9)</f>
        <v>911</v>
      </c>
      <c r="O10" s="41">
        <f>SUM(O6:O9)</f>
        <v>239</v>
      </c>
      <c r="P10" s="41">
        <f>SUM(P6:P9)</f>
        <v>2</v>
      </c>
      <c r="Q10" s="41">
        <f>SUM(Q6:Q9)</f>
        <v>241</v>
      </c>
      <c r="R10" s="42">
        <f>IFERROR(Q10/N10,"-")</f>
        <v>0.26454445664105</v>
      </c>
      <c r="S10" s="77">
        <f>SUM(S6:S9)</f>
        <v>7</v>
      </c>
      <c r="T10" s="77">
        <f>SUM(T6:T9)</f>
        <v>33</v>
      </c>
      <c r="U10" s="42">
        <f>IFERROR(S10/Q10,"-")</f>
        <v>0.029045643153527</v>
      </c>
      <c r="V10" s="43">
        <f>IFERROR(K10/Q10,"-")</f>
        <v>518.67219917012</v>
      </c>
      <c r="W10" s="44">
        <f>SUM(W6:W9)</f>
        <v>6</v>
      </c>
      <c r="X10" s="42">
        <f>IFERROR(W10/Q10,"-")</f>
        <v>0.024896265560166</v>
      </c>
      <c r="Y10" s="184">
        <f>SUM(Y6:Y9)</f>
        <v>417000</v>
      </c>
      <c r="Z10" s="184">
        <f>IFERROR(Y10/Q10,"-")</f>
        <v>1730.2904564315</v>
      </c>
      <c r="AA10" s="184">
        <f>IFERROR(Y10/W10,"-")</f>
        <v>69500</v>
      </c>
      <c r="AB10" s="184">
        <f>Y10-K10</f>
        <v>292000</v>
      </c>
      <c r="AC10" s="46">
        <f>Y10/K10</f>
        <v>3.336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88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89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90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91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92</v>
      </c>
      <c r="C6" s="189" t="s">
        <v>93</v>
      </c>
      <c r="D6" s="189"/>
      <c r="E6" s="189" t="s">
        <v>94</v>
      </c>
      <c r="F6" s="89" t="s">
        <v>95</v>
      </c>
      <c r="G6" s="89" t="s">
        <v>96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97</v>
      </c>
      <c r="C7" s="189" t="s">
        <v>93</v>
      </c>
      <c r="D7" s="189"/>
      <c r="E7" s="189" t="s">
        <v>94</v>
      </c>
      <c r="F7" s="89" t="s">
        <v>98</v>
      </c>
      <c r="G7" s="89" t="s">
        <v>96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99</v>
      </c>
      <c r="C8" s="189" t="s">
        <v>93</v>
      </c>
      <c r="D8" s="189"/>
      <c r="E8" s="189" t="s">
        <v>94</v>
      </c>
      <c r="F8" s="89" t="s">
        <v>100</v>
      </c>
      <c r="G8" s="89" t="s">
        <v>96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101</v>
      </c>
      <c r="C9" s="189" t="s">
        <v>93</v>
      </c>
      <c r="D9" s="189"/>
      <c r="E9" s="189" t="s">
        <v>94</v>
      </c>
      <c r="F9" s="89" t="s">
        <v>102</v>
      </c>
      <c r="G9" s="89" t="s">
        <v>96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103</v>
      </c>
      <c r="C10" s="189" t="s">
        <v>93</v>
      </c>
      <c r="D10" s="189"/>
      <c r="E10" s="189" t="s">
        <v>94</v>
      </c>
      <c r="F10" s="89" t="s">
        <v>104</v>
      </c>
      <c r="G10" s="89" t="s">
        <v>96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105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106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89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2.5844941281032</v>
      </c>
      <c r="B6" s="189" t="s">
        <v>107</v>
      </c>
      <c r="C6" s="189" t="s">
        <v>108</v>
      </c>
      <c r="D6" s="189"/>
      <c r="E6" s="189"/>
      <c r="F6" s="89" t="s">
        <v>109</v>
      </c>
      <c r="G6" s="89" t="s">
        <v>96</v>
      </c>
      <c r="H6" s="181">
        <v>6771151</v>
      </c>
      <c r="I6" s="80">
        <v>6070</v>
      </c>
      <c r="J6" s="80">
        <v>0</v>
      </c>
      <c r="K6" s="80">
        <v>418321</v>
      </c>
      <c r="L6" s="93">
        <v>2478</v>
      </c>
      <c r="M6" s="81">
        <f>IFERROR(L6/K6,"-")</f>
        <v>0.0059236806184724</v>
      </c>
      <c r="N6" s="80">
        <v>122</v>
      </c>
      <c r="O6" s="80">
        <v>749</v>
      </c>
      <c r="P6" s="81">
        <f>IFERROR(N6/(L6),"-")</f>
        <v>0.049233252623083</v>
      </c>
      <c r="Q6" s="82">
        <f>IFERROR(H6/SUM(L6:L6),"-")</f>
        <v>2732.50645682</v>
      </c>
      <c r="R6" s="83">
        <v>263</v>
      </c>
      <c r="S6" s="81">
        <f>IF(L6=0,"-",R6/L6)</f>
        <v>0.10613397901533</v>
      </c>
      <c r="T6" s="186">
        <v>17500000</v>
      </c>
      <c r="U6" s="187">
        <f>IFERROR(T6/L6,"-")</f>
        <v>7062.1468926554</v>
      </c>
      <c r="V6" s="187">
        <f>IFERROR(T6/R6,"-")</f>
        <v>66539.923954373</v>
      </c>
      <c r="W6" s="181">
        <f>SUM(T6:T6)-SUM(H6:H6)</f>
        <v>10728849</v>
      </c>
      <c r="X6" s="85">
        <f>SUM(T6:T6)/SUM(H6:H6)</f>
        <v>2.5844941281032</v>
      </c>
      <c r="Y6" s="78"/>
      <c r="Z6" s="94">
        <v>2</v>
      </c>
      <c r="AA6" s="95">
        <f>IF(L6=0,"",IF(Z6=0,"",(Z6/L6)))</f>
        <v>0.00080710250201776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3</v>
      </c>
      <c r="AJ6" s="101">
        <f>IF(L6=0,"",IF(AI6=0,"",(AI6/L6)))</f>
        <v>0.0012106537530266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31</v>
      </c>
      <c r="AS6" s="107">
        <f>IF(L6=0,"",IF(AR6=0,"",(AR6/L6)))</f>
        <v>0.012510088781275</v>
      </c>
      <c r="AT6" s="106">
        <v>2</v>
      </c>
      <c r="AU6" s="108">
        <f>IFERROR(AT6/AR6,"-")</f>
        <v>0.064516129032258</v>
      </c>
      <c r="AV6" s="109">
        <v>20000</v>
      </c>
      <c r="AW6" s="110">
        <f>IFERROR(AV6/AR6,"-")</f>
        <v>645.16129032258</v>
      </c>
      <c r="AX6" s="111">
        <v>1</v>
      </c>
      <c r="AY6" s="111"/>
      <c r="AZ6" s="111">
        <v>1</v>
      </c>
      <c r="BA6" s="112">
        <v>105</v>
      </c>
      <c r="BB6" s="113">
        <f>IF(L6=0,"",IF(BA6=0,"",(BA6/L6)))</f>
        <v>0.042372881355932</v>
      </c>
      <c r="BC6" s="112">
        <v>6</v>
      </c>
      <c r="BD6" s="114">
        <f>IFERROR(BC6/BA6,"-")</f>
        <v>0.057142857142857</v>
      </c>
      <c r="BE6" s="115">
        <v>68000</v>
      </c>
      <c r="BF6" s="116">
        <f>IFERROR(BE6/BA6,"-")</f>
        <v>647.61904761905</v>
      </c>
      <c r="BG6" s="117">
        <v>4</v>
      </c>
      <c r="BH6" s="117"/>
      <c r="BI6" s="117">
        <v>2</v>
      </c>
      <c r="BJ6" s="119">
        <v>1365</v>
      </c>
      <c r="BK6" s="120">
        <f>IF(L6=0,"",IF(BJ6=0,"",(BJ6/L6)))</f>
        <v>0.55084745762712</v>
      </c>
      <c r="BL6" s="121">
        <v>113</v>
      </c>
      <c r="BM6" s="122">
        <f>IFERROR(BL6/BJ6,"-")</f>
        <v>0.082783882783883</v>
      </c>
      <c r="BN6" s="123">
        <v>5238000</v>
      </c>
      <c r="BO6" s="124">
        <f>IFERROR(BN6/BJ6,"-")</f>
        <v>3837.3626373626</v>
      </c>
      <c r="BP6" s="125">
        <v>40</v>
      </c>
      <c r="BQ6" s="125">
        <v>18</v>
      </c>
      <c r="BR6" s="125">
        <v>55</v>
      </c>
      <c r="BS6" s="126">
        <v>792</v>
      </c>
      <c r="BT6" s="127">
        <f>IF(L6=0,"",IF(BS6=0,"",(BS6/L6)))</f>
        <v>0.31961259079903</v>
      </c>
      <c r="BU6" s="128">
        <v>108</v>
      </c>
      <c r="BV6" s="129">
        <f>IFERROR(BU6/BS6,"-")</f>
        <v>0.13636363636364</v>
      </c>
      <c r="BW6" s="130">
        <v>9389000</v>
      </c>
      <c r="BX6" s="131">
        <f>IFERROR(BW6/BS6,"-")</f>
        <v>11854.797979798</v>
      </c>
      <c r="BY6" s="132">
        <v>35</v>
      </c>
      <c r="BZ6" s="132">
        <v>15</v>
      </c>
      <c r="CA6" s="132">
        <v>58</v>
      </c>
      <c r="CB6" s="133">
        <v>180</v>
      </c>
      <c r="CC6" s="134">
        <f>IF(L6=0,"",IF(CB6=0,"",(CB6/L6)))</f>
        <v>0.072639225181598</v>
      </c>
      <c r="CD6" s="135">
        <v>34</v>
      </c>
      <c r="CE6" s="136">
        <f>IFERROR(CD6/CB6,"-")</f>
        <v>0.18888888888889</v>
      </c>
      <c r="CF6" s="137">
        <v>2785000</v>
      </c>
      <c r="CG6" s="138">
        <f>IFERROR(CF6/CB6,"-")</f>
        <v>15472.222222222</v>
      </c>
      <c r="CH6" s="139">
        <v>7</v>
      </c>
      <c r="CI6" s="139">
        <v>5</v>
      </c>
      <c r="CJ6" s="139">
        <v>22</v>
      </c>
      <c r="CK6" s="140">
        <v>263</v>
      </c>
      <c r="CL6" s="141">
        <v>17500000</v>
      </c>
      <c r="CM6" s="141">
        <v>1773000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110</v>
      </c>
      <c r="C7" s="189" t="s">
        <v>108</v>
      </c>
      <c r="D7" s="189"/>
      <c r="E7" s="189"/>
      <c r="F7" s="89" t="s">
        <v>111</v>
      </c>
      <c r="G7" s="89" t="s">
        <v>96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1.3054414620944</v>
      </c>
      <c r="B8" s="189" t="s">
        <v>112</v>
      </c>
      <c r="C8" s="189" t="s">
        <v>108</v>
      </c>
      <c r="D8" s="189"/>
      <c r="E8" s="189"/>
      <c r="F8" s="89" t="s">
        <v>113</v>
      </c>
      <c r="G8" s="89" t="s">
        <v>96</v>
      </c>
      <c r="H8" s="181">
        <v>1664571</v>
      </c>
      <c r="I8" s="80">
        <v>1790</v>
      </c>
      <c r="J8" s="80">
        <v>0</v>
      </c>
      <c r="K8" s="80">
        <v>32691</v>
      </c>
      <c r="L8" s="93">
        <v>882</v>
      </c>
      <c r="M8" s="81">
        <f>IFERROR(L8/K8,"-")</f>
        <v>0.026979902725521</v>
      </c>
      <c r="N8" s="80">
        <v>16</v>
      </c>
      <c r="O8" s="80">
        <v>348</v>
      </c>
      <c r="P8" s="81">
        <f>IFERROR(N8/(L8),"-")</f>
        <v>0.018140589569161</v>
      </c>
      <c r="Q8" s="82">
        <f>IFERROR(H8/SUM(L8:L8),"-")</f>
        <v>1887.268707483</v>
      </c>
      <c r="R8" s="83">
        <v>60</v>
      </c>
      <c r="S8" s="81">
        <f>IF(L8=0,"-",R8/L8)</f>
        <v>0.068027210884354</v>
      </c>
      <c r="T8" s="186">
        <v>2173000</v>
      </c>
      <c r="U8" s="187">
        <f>IFERROR(T8/L8,"-")</f>
        <v>2463.7188208617</v>
      </c>
      <c r="V8" s="187">
        <f>IFERROR(T8/R8,"-")</f>
        <v>36216.666666667</v>
      </c>
      <c r="W8" s="181">
        <f>SUM(T8:T8)-SUM(H8:H8)</f>
        <v>508429</v>
      </c>
      <c r="X8" s="85">
        <f>SUM(T8:T8)/SUM(H8:H8)</f>
        <v>1.3054414620944</v>
      </c>
      <c r="Y8" s="78"/>
      <c r="Z8" s="94">
        <v>45</v>
      </c>
      <c r="AA8" s="95">
        <f>IF(L8=0,"",IF(Z8=0,"",(Z8/L8)))</f>
        <v>0.051020408163265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152</v>
      </c>
      <c r="AJ8" s="101">
        <f>IF(L8=0,"",IF(AI8=0,"",(AI8/L8)))</f>
        <v>0.17233560090703</v>
      </c>
      <c r="AK8" s="100">
        <v>4</v>
      </c>
      <c r="AL8" s="102">
        <f>IFERROR(AK8/AI8,"-")</f>
        <v>0.026315789473684</v>
      </c>
      <c r="AM8" s="103">
        <v>22000</v>
      </c>
      <c r="AN8" s="104">
        <f>IFERROR(AM8/AI8,"-")</f>
        <v>144.73684210526</v>
      </c>
      <c r="AO8" s="105">
        <v>2</v>
      </c>
      <c r="AP8" s="105">
        <v>2</v>
      </c>
      <c r="AQ8" s="105"/>
      <c r="AR8" s="106">
        <v>137</v>
      </c>
      <c r="AS8" s="107">
        <f>IF(L8=0,"",IF(AR8=0,"",(AR8/L8)))</f>
        <v>0.15532879818594</v>
      </c>
      <c r="AT8" s="106">
        <v>3</v>
      </c>
      <c r="AU8" s="108">
        <f>IFERROR(AT8/AR8,"-")</f>
        <v>0.021897810218978</v>
      </c>
      <c r="AV8" s="109">
        <v>21000</v>
      </c>
      <c r="AW8" s="110">
        <f>IFERROR(AV8/AR8,"-")</f>
        <v>153.28467153285</v>
      </c>
      <c r="AX8" s="111">
        <v>2</v>
      </c>
      <c r="AY8" s="111">
        <v>1</v>
      </c>
      <c r="AZ8" s="111"/>
      <c r="BA8" s="112">
        <v>230</v>
      </c>
      <c r="BB8" s="113">
        <f>IF(L8=0,"",IF(BA8=0,"",(BA8/L8)))</f>
        <v>0.26077097505669</v>
      </c>
      <c r="BC8" s="112">
        <v>12</v>
      </c>
      <c r="BD8" s="114">
        <f>IFERROR(BC8/BA8,"-")</f>
        <v>0.052173913043478</v>
      </c>
      <c r="BE8" s="115">
        <v>315000</v>
      </c>
      <c r="BF8" s="116">
        <f>IFERROR(BE8/BA8,"-")</f>
        <v>1369.5652173913</v>
      </c>
      <c r="BG8" s="117">
        <v>5</v>
      </c>
      <c r="BH8" s="117">
        <v>1</v>
      </c>
      <c r="BI8" s="117">
        <v>6</v>
      </c>
      <c r="BJ8" s="119">
        <v>209</v>
      </c>
      <c r="BK8" s="120">
        <f>IF(L8=0,"",IF(BJ8=0,"",(BJ8/L8)))</f>
        <v>0.23696145124717</v>
      </c>
      <c r="BL8" s="121">
        <v>18</v>
      </c>
      <c r="BM8" s="122">
        <f>IFERROR(BL8/BJ8,"-")</f>
        <v>0.086124401913876</v>
      </c>
      <c r="BN8" s="123">
        <v>309000</v>
      </c>
      <c r="BO8" s="124">
        <f>IFERROR(BN8/BJ8,"-")</f>
        <v>1478.4688995215</v>
      </c>
      <c r="BP8" s="125">
        <v>2</v>
      </c>
      <c r="BQ8" s="125">
        <v>5</v>
      </c>
      <c r="BR8" s="125">
        <v>11</v>
      </c>
      <c r="BS8" s="126">
        <v>93</v>
      </c>
      <c r="BT8" s="127">
        <f>IF(L8=0,"",IF(BS8=0,"",(BS8/L8)))</f>
        <v>0.10544217687075</v>
      </c>
      <c r="BU8" s="128">
        <v>20</v>
      </c>
      <c r="BV8" s="129">
        <f>IFERROR(BU8/BS8,"-")</f>
        <v>0.21505376344086</v>
      </c>
      <c r="BW8" s="130">
        <v>1443000</v>
      </c>
      <c r="BX8" s="131">
        <f>IFERROR(BW8/BS8,"-")</f>
        <v>15516.129032258</v>
      </c>
      <c r="BY8" s="132">
        <v>9</v>
      </c>
      <c r="BZ8" s="132">
        <v>2</v>
      </c>
      <c r="CA8" s="132">
        <v>9</v>
      </c>
      <c r="CB8" s="133">
        <v>16</v>
      </c>
      <c r="CC8" s="134">
        <f>IF(L8=0,"",IF(CB8=0,"",(CB8/L8)))</f>
        <v>0.018140589569161</v>
      </c>
      <c r="CD8" s="135">
        <v>3</v>
      </c>
      <c r="CE8" s="136">
        <f>IFERROR(CD8/CB8,"-")</f>
        <v>0.1875</v>
      </c>
      <c r="CF8" s="137">
        <v>63000</v>
      </c>
      <c r="CG8" s="138">
        <f>IFERROR(CF8/CB8,"-")</f>
        <v>3937.5</v>
      </c>
      <c r="CH8" s="139"/>
      <c r="CI8" s="139"/>
      <c r="CJ8" s="139">
        <v>3</v>
      </c>
      <c r="CK8" s="140">
        <v>60</v>
      </c>
      <c r="CL8" s="141">
        <v>2173000</v>
      </c>
      <c r="CM8" s="141">
        <v>958000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114</v>
      </c>
      <c r="G11" s="40"/>
      <c r="H11" s="184"/>
      <c r="I11" s="41">
        <f>SUM(I6:I10)</f>
        <v>7860</v>
      </c>
      <c r="J11" s="41">
        <f>SUM(J6:J10)</f>
        <v>0</v>
      </c>
      <c r="K11" s="41">
        <f>SUM(K6:K10)</f>
        <v>451012</v>
      </c>
      <c r="L11" s="41">
        <f>SUM(L6:L10)</f>
        <v>3360</v>
      </c>
      <c r="M11" s="42">
        <f>IFERROR(L11/K11,"-")</f>
        <v>0.0074499126409053</v>
      </c>
      <c r="N11" s="77">
        <f>SUM(N6:N10)</f>
        <v>138</v>
      </c>
      <c r="O11" s="77">
        <f>SUM(O6:O10)</f>
        <v>1097</v>
      </c>
      <c r="P11" s="42">
        <f>IFERROR(N11/L11,"-")</f>
        <v>0.041071428571429</v>
      </c>
      <c r="Q11" s="43">
        <f>IFERROR(H11/L11,"-")</f>
        <v>0</v>
      </c>
      <c r="R11" s="44">
        <f>SUM(R6:R10)</f>
        <v>323</v>
      </c>
      <c r="S11" s="42">
        <f>IFERROR(R11/L11,"-")</f>
        <v>0.096130952380952</v>
      </c>
      <c r="T11" s="184">
        <f>SUM(T6:T10)</f>
        <v>19673000</v>
      </c>
      <c r="U11" s="184">
        <f>IFERROR(T11/L11,"-")</f>
        <v>5855.0595238095</v>
      </c>
      <c r="V11" s="184">
        <f>IFERROR(T11/R11,"-")</f>
        <v>60907.120743034</v>
      </c>
      <c r="W11" s="184">
        <f>T11-H11</f>
        <v>19673000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