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<sst xmlns="http://schemas.openxmlformats.org/spreadsheetml/2006/main" uniqueCount="77">
  <si>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01月</t>
  </si>
  <si>
    <t>パートナー</t>
  </si>
  <si>
    <t>最終更新日</t>
  </si>
  <si>
    <t>04月30日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</si>
  <si>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</si>
  <si>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</si>
  <si>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</si>
  <si>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</si>
  <si>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</si>
  <si>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</si>
  <si>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</si>
  <si>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</si>
  <si>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</si>
  <si>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</si>
  <si>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</si>
  <si>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</si>
  <si>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</si>
  <si>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</si>
  <si>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</si>
  <si>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</si>
  <si>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</si>
  <si>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</si>
  <si>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</si>
  <si>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</si>
  <si>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</si>
  <si>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</si>
  <si>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</si>
  <si>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</si>
  <si>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</si>
  <si>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</si>
  <si>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</si>
  <si>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</si>
  <si>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</si>
  <si>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</si>
  <si>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</si>
  <si>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</si>
  <si>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</si>
  <si>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</si>
  <si>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</si>
  <si>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</si>
  <si>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</si>
  <si>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</si>
  <si>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</si>
  <si>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</si>
  <si>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</si>
  <si>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</si>
  <si>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</si>
  <si>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</si>
  <si>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</si>
  <si>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</si>
  <si>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</si>
  <si>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</si>
  <si>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</si>
  <si>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</si>
  <si>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</si>
  <si>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</si>
  <si>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</si>
  <si>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</si>
  <si>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1/1～1/31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</si>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</sst>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1</v>
      </c>
      <c r="M6" s="71">
        <v>0</v>
      </c>
      <c r="N6" s="122">
        <v>0</v>
      </c>
      <c r="O6" s="61">
        <f>IFERROR(M6/L6,"-")</f>
        <v>0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1500</v>
      </c>
      <c r="I8" s="64">
        <v>1700</v>
      </c>
      <c r="J8" s="60">
        <v>1</v>
      </c>
      <c r="K8" s="60">
        <v>0</v>
      </c>
      <c r="L8" s="60">
        <v>0</v>
      </c>
      <c r="M8" s="71">
        <v>1</v>
      </c>
      <c r="N8" s="122">
        <v>1</v>
      </c>
      <c r="O8" s="61" t="str">
        <f>IFERROR(M8/L8,"-")</f>
        <v>-</v>
      </c>
      <c r="P8" s="60">
        <v>0</v>
      </c>
      <c r="Q8" s="60">
        <v>0</v>
      </c>
      <c r="R8" s="61">
        <f>IFERROR(P8/M8,"-")</f>
        <v>0</v>
      </c>
      <c r="S8" s="62">
        <f>IFERROR(H8/SUM(M8:M8),"-")</f>
        <v>1500</v>
      </c>
      <c r="T8" s="63">
        <v>0</v>
      </c>
      <c r="U8" s="61">
        <f>IF(M8=0,"-",T8/M8)</f>
        <v>0</v>
      </c>
      <c r="V8" s="164"/>
      <c r="W8" s="165">
        <f>IFERROR(V8/M8,"-")</f>
        <v>0</v>
      </c>
      <c r="X8" s="165" t="str">
        <f>IFERROR(V8/T8,"-")</f>
        <v>-</v>
      </c>
      <c r="Y8" s="159">
        <f>SUM(V8:V8)-SUM(H8:H8)</f>
        <v>-1500</v>
      </c>
      <c r="Z8" s="65">
        <f>SUM(V8:V8)/SUM(H8:H8)</f>
        <v>0</v>
      </c>
      <c r="AA8" s="58"/>
      <c r="AB8" s="72"/>
      <c r="AC8" s="73">
        <f>IF(M8=0,"",IF(AB8=0,"",(AB8/M8)))</f>
        <v>0</v>
      </c>
      <c r="AD8" s="72"/>
      <c r="AE8" s="74" t="str">
        <f>IFERROR(AD8/AB8,"-")</f>
        <v>-</v>
      </c>
      <c r="AF8" s="75"/>
      <c r="AG8" s="76" t="str">
        <f>IFERROR(AF8/AB8,"-")</f>
        <v>-</v>
      </c>
      <c r="AH8" s="77"/>
      <c r="AI8" s="77"/>
      <c r="AJ8" s="77"/>
      <c r="AK8" s="78">
        <v>1</v>
      </c>
      <c r="AL8" s="79">
        <f>IF(M8=0,"",IF(AK8=0,"",(AK8/M8)))</f>
        <v>1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/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/>
      <c r="BD8" s="91">
        <f>IF(M8=0,"",IF(BC8=0,"",(BC8/M8)))</f>
        <v>0</v>
      </c>
      <c r="BE8" s="90"/>
      <c r="BF8" s="92" t="str">
        <f>IFERROR(BE8/BC8,"-")</f>
        <v>-</v>
      </c>
      <c r="BG8" s="93"/>
      <c r="BH8" s="94" t="str">
        <f>IFERROR(BG8/BC8,"-")</f>
        <v>-</v>
      </c>
      <c r="BI8" s="95"/>
      <c r="BJ8" s="95"/>
      <c r="BK8" s="95"/>
      <c r="BL8" s="97"/>
      <c r="BM8" s="98">
        <f>IF(M8=0,"",IF(BK8=0,"",(BK8/M8)))</f>
        <v>0</v>
      </c>
      <c r="BN8" s="99"/>
      <c r="BO8" s="100" t="str">
        <f>IFERROR(BN8/BK8,"-")</f>
        <v>-</v>
      </c>
      <c r="BP8" s="101"/>
      <c r="BQ8" s="102" t="str">
        <f>IFERROR(BP8/BK8,"-")</f>
        <v>-</v>
      </c>
      <c r="BR8" s="103"/>
      <c r="BS8" s="103"/>
      <c r="BT8" s="103"/>
      <c r="BU8" s="104"/>
      <c r="BV8" s="105">
        <f>IF(M8=0,"",IF(BU8=0,"",(BU8/M8)))</f>
        <v>0</v>
      </c>
      <c r="BW8" s="106"/>
      <c r="BX8" s="107" t="str">
        <f>IFERROR(BW8/BU8,"-")</f>
        <v>-</v>
      </c>
      <c r="BY8" s="108"/>
      <c r="BZ8" s="109" t="str">
        <f>IFERROR(BY8/BU8,"-")</f>
        <v>-</v>
      </c>
      <c r="CA8" s="110"/>
      <c r="CB8" s="110"/>
      <c r="CC8" s="110"/>
      <c r="CD8" s="111"/>
      <c r="CE8" s="112">
        <f>IF(M8=0,"",IF(CD8=0,"",(CD8/M8)))</f>
        <v>0</v>
      </c>
      <c r="CF8" s="113"/>
      <c r="CG8" s="114" t="str">
        <f>IFERROR(CF8/CD8,"-")</f>
        <v>-</v>
      </c>
      <c r="CH8" s="115"/>
      <c r="CI8" s="116" t="str">
        <f>IFERROR(CH8/CD8,"-")</f>
        <v>-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</v>
      </c>
      <c r="K13" s="24">
        <f>SUM(K6:K12)</f>
        <v>0</v>
      </c>
      <c r="L13" s="24">
        <f>SUM(L6:L12)</f>
        <v>1</v>
      </c>
      <c r="M13" s="24">
        <f>SUM(M6:M12)</f>
        <v>1</v>
      </c>
      <c r="N13" s="24">
        <f>SUM(N6:N12)</f>
        <v>1</v>
      </c>
      <c r="O13" s="25">
        <f>IFERROR(M13/L13,"-")</f>
        <v>1</v>
      </c>
      <c r="P13" s="57">
        <f>SUM(P6:P12)</f>
        <v>0</v>
      </c>
      <c r="Q13" s="57">
        <f>SUM(Q6:Q12)</f>
        <v>0</v>
      </c>
      <c r="R13" s="25">
        <f>IFERROR(P13/M13,"-")</f>
        <v>0</v>
      </c>
      <c r="S13" s="26">
        <f>IFERROR(H13/M13,"-")</f>
        <v>0</v>
      </c>
      <c r="T13" s="27">
        <f>SUM(T6:T12)</f>
        <v>0</v>
      </c>
      <c r="U13" s="25">
        <f>IFERROR(T13/M13,"-")</f>
        <v>0</v>
      </c>
      <c r="V13" s="162">
        <f>SUM(V6:V12)</f>
        <v>0</v>
      </c>
      <c r="W13" s="162">
        <f>IFERROR(V13/M13,"-")</f>
        <v>0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1.5233463062266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11424848</v>
      </c>
      <c r="I6" s="60">
        <v>8017</v>
      </c>
      <c r="J6" s="60">
        <v>0</v>
      </c>
      <c r="K6" s="60">
        <v>335582</v>
      </c>
      <c r="L6" s="71">
        <v>3901</v>
      </c>
      <c r="M6" s="61">
        <f>IFERROR(L6/K6,"-")</f>
        <v>0.011624580579411</v>
      </c>
      <c r="N6" s="60">
        <v>134</v>
      </c>
      <c r="O6" s="60">
        <v>1410</v>
      </c>
      <c r="P6" s="61">
        <f>IFERROR(N6/(L6),"-")</f>
        <v>0.034350166623943</v>
      </c>
      <c r="Q6" s="62">
        <f>IFERROR(H6/SUM(L6:L6),"-")</f>
        <v>2928.6972571136</v>
      </c>
      <c r="R6" s="63">
        <v>353</v>
      </c>
      <c r="S6" s="61">
        <f>IF(L6=0,"-",R6/L6)</f>
        <v>0.090489618046655</v>
      </c>
      <c r="T6" s="164">
        <v>17404000</v>
      </c>
      <c r="U6" s="165">
        <f>IFERROR(T6/L6,"-")</f>
        <v>4461.4201486798</v>
      </c>
      <c r="V6" s="165">
        <f>IFERROR(T6/R6,"-")</f>
        <v>49303.116147309</v>
      </c>
      <c r="W6" s="159">
        <f>SUM(T6:T6)-SUM(H6:H6)</f>
        <v>5979152</v>
      </c>
      <c r="X6" s="65">
        <f>SUM(T6:T6)/SUM(H6:H6)</f>
        <v>1.5233463062266</v>
      </c>
      <c r="Y6" s="58"/>
      <c r="Z6" s="72">
        <v>11</v>
      </c>
      <c r="AA6" s="73">
        <f>IF(L6=0,"",IF(Z6=0,"",(Z6/L6)))</f>
        <v>0.0028197897974878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5</v>
      </c>
      <c r="AJ6" s="79">
        <f>IF(L6=0,"",IF(AI6=0,"",(AI6/L6)))</f>
        <v>0.0012817226352217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61</v>
      </c>
      <c r="AS6" s="85">
        <f>IF(L6=0,"",IF(AR6=0,"",(AR6/L6)))</f>
        <v>0.015637016149705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193</v>
      </c>
      <c r="BB6" s="91">
        <f>IF(L6=0,"",IF(BA6=0,"",(BA6/L6)))</f>
        <v>0.049474493719559</v>
      </c>
      <c r="BC6" s="90">
        <v>7</v>
      </c>
      <c r="BD6" s="92">
        <f>IFERROR(BC6/BA6,"-")</f>
        <v>0.036269430051813</v>
      </c>
      <c r="BE6" s="93">
        <v>51000</v>
      </c>
      <c r="BF6" s="94">
        <f>IFERROR(BE6/BA6,"-")</f>
        <v>264.24870466321</v>
      </c>
      <c r="BG6" s="95">
        <v>4</v>
      </c>
      <c r="BH6" s="95">
        <v>2</v>
      </c>
      <c r="BI6" s="95">
        <v>1</v>
      </c>
      <c r="BJ6" s="97">
        <v>2579</v>
      </c>
      <c r="BK6" s="98">
        <f>IF(L6=0,"",IF(BJ6=0,"",(BJ6/L6)))</f>
        <v>0.66111253524737</v>
      </c>
      <c r="BL6" s="99">
        <v>210</v>
      </c>
      <c r="BM6" s="100">
        <f>IFERROR(BL6/BJ6,"-")</f>
        <v>0.081426909654905</v>
      </c>
      <c r="BN6" s="101">
        <v>7310000</v>
      </c>
      <c r="BO6" s="102">
        <f>IFERROR(BN6/BJ6,"-")</f>
        <v>2834.4319503684</v>
      </c>
      <c r="BP6" s="103">
        <v>87</v>
      </c>
      <c r="BQ6" s="103">
        <v>40</v>
      </c>
      <c r="BR6" s="103">
        <v>83</v>
      </c>
      <c r="BS6" s="104">
        <v>908</v>
      </c>
      <c r="BT6" s="105">
        <f>IF(L6=0,"",IF(BS6=0,"",(BS6/L6)))</f>
        <v>0.23276083055627</v>
      </c>
      <c r="BU6" s="106">
        <v>114</v>
      </c>
      <c r="BV6" s="107">
        <f>IFERROR(BU6/BS6,"-")</f>
        <v>0.12555066079295</v>
      </c>
      <c r="BW6" s="108">
        <v>7865000</v>
      </c>
      <c r="BX6" s="109">
        <f>IFERROR(BW6/BS6,"-")</f>
        <v>8661.8942731278</v>
      </c>
      <c r="BY6" s="110">
        <v>40</v>
      </c>
      <c r="BZ6" s="110">
        <v>12</v>
      </c>
      <c r="CA6" s="110">
        <v>62</v>
      </c>
      <c r="CB6" s="111">
        <v>144</v>
      </c>
      <c r="CC6" s="112">
        <f>IF(L6=0,"",IF(CB6=0,"",(CB6/L6)))</f>
        <v>0.036913611894386</v>
      </c>
      <c r="CD6" s="113">
        <v>22</v>
      </c>
      <c r="CE6" s="114">
        <f>IFERROR(CD6/CB6,"-")</f>
        <v>0.15277777777778</v>
      </c>
      <c r="CF6" s="115">
        <v>2178000</v>
      </c>
      <c r="CG6" s="116">
        <f>IFERROR(CF6/CB6,"-")</f>
        <v>15125</v>
      </c>
      <c r="CH6" s="117">
        <v>4</v>
      </c>
      <c r="CI6" s="117">
        <v>6</v>
      </c>
      <c r="CJ6" s="117">
        <v>12</v>
      </c>
      <c r="CK6" s="118">
        <v>353</v>
      </c>
      <c r="CL6" s="119">
        <v>17404000</v>
      </c>
      <c r="CM6" s="119">
        <v>1539000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1</v>
      </c>
      <c r="J7" s="60">
        <v>0</v>
      </c>
      <c r="K7" s="60">
        <v>1</v>
      </c>
      <c r="L7" s="71">
        <v>1</v>
      </c>
      <c r="M7" s="61">
        <f>IFERROR(L7/K7,"-")</f>
        <v>1</v>
      </c>
      <c r="N7" s="60">
        <v>0</v>
      </c>
      <c r="O7" s="60">
        <v>1</v>
      </c>
      <c r="P7" s="61">
        <f>IFERROR(N7/(L7),"-")</f>
        <v>0</v>
      </c>
      <c r="Q7" s="62">
        <f>IFERROR(H7/SUM(L7:L7),"-")</f>
        <v>0</v>
      </c>
      <c r="R7" s="63">
        <v>1</v>
      </c>
      <c r="S7" s="61">
        <f>IF(L7=0,"-",R7/L7)</f>
        <v>1</v>
      </c>
      <c r="T7" s="164">
        <v>5000</v>
      </c>
      <c r="U7" s="165">
        <f>IFERROR(T7/L7,"-")</f>
        <v>5000</v>
      </c>
      <c r="V7" s="165">
        <f>IFERROR(T7/R7,"-")</f>
        <v>5000</v>
      </c>
      <c r="W7" s="159">
        <f>SUM(T7:T7)-SUM(H7:H7)</f>
        <v>5000</v>
      </c>
      <c r="X7" s="65" t="str">
        <f>SUM(T7:T7)/SUM(H7:H7)</f>
        <v>0</v>
      </c>
      <c r="Y7" s="58"/>
      <c r="Z7" s="72"/>
      <c r="AA7" s="73">
        <f>IF(L7=0,"",IF(Z7=0,"",(Z7/L7)))</f>
        <v>0</v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>
        <f>IF(L7=0,"",IF(AI7=0,"",(AI7/L7)))</f>
        <v>0</v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>
        <f>IF(L7=0,"",IF(AR7=0,"",(AR7/L7)))</f>
        <v>0</v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>
        <f>IF(L7=0,"",IF(BA7=0,"",(BA7/L7)))</f>
        <v>0</v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>
        <f>IF(L7=0,"",IF(BJ7=0,"",(BJ7/L7)))</f>
        <v>0</v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>
        <v>1</v>
      </c>
      <c r="BT7" s="105">
        <f>IF(L7=0,"",IF(BS7=0,"",(BS7/L7)))</f>
        <v>1</v>
      </c>
      <c r="BU7" s="106">
        <v>1</v>
      </c>
      <c r="BV7" s="107">
        <f>IFERROR(BU7/BS7,"-")</f>
        <v>1</v>
      </c>
      <c r="BW7" s="108">
        <v>5000</v>
      </c>
      <c r="BX7" s="109">
        <f>IFERROR(BW7/BS7,"-")</f>
        <v>5000</v>
      </c>
      <c r="BY7" s="110">
        <v>1</v>
      </c>
      <c r="BZ7" s="110"/>
      <c r="CA7" s="110"/>
      <c r="CB7" s="111"/>
      <c r="CC7" s="112">
        <f>IF(L7=0,"",IF(CB7=0,"",(CB7/L7)))</f>
        <v>0</v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1</v>
      </c>
      <c r="CL7" s="119">
        <v>5000</v>
      </c>
      <c r="CM7" s="119">
        <v>5000</v>
      </c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>
        <f>X8</f>
        <v>1.1665712775287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3387877</v>
      </c>
      <c r="I8" s="60">
        <v>3160</v>
      </c>
      <c r="J8" s="60">
        <v>0</v>
      </c>
      <c r="K8" s="60">
        <v>59618</v>
      </c>
      <c r="L8" s="71">
        <v>1455</v>
      </c>
      <c r="M8" s="61">
        <f>IFERROR(L8/K8,"-")</f>
        <v>0.024405380925224</v>
      </c>
      <c r="N8" s="60">
        <v>40</v>
      </c>
      <c r="O8" s="60">
        <v>565</v>
      </c>
      <c r="P8" s="61">
        <f>IFERROR(N8/(L8),"-")</f>
        <v>0.027491408934708</v>
      </c>
      <c r="Q8" s="62">
        <f>IFERROR(H8/SUM(L8:L8),"-")</f>
        <v>2328.4378006873</v>
      </c>
      <c r="R8" s="63">
        <v>122</v>
      </c>
      <c r="S8" s="61">
        <f>IF(L8=0,"-",R8/L8)</f>
        <v>0.083848797250859</v>
      </c>
      <c r="T8" s="164">
        <v>3952200</v>
      </c>
      <c r="U8" s="165">
        <f>IFERROR(T8/L8,"-")</f>
        <v>2716.2886597938</v>
      </c>
      <c r="V8" s="165">
        <f>IFERROR(T8/R8,"-")</f>
        <v>32395.081967213</v>
      </c>
      <c r="W8" s="159">
        <f>SUM(T8:T8)-SUM(H8:H8)</f>
        <v>564323</v>
      </c>
      <c r="X8" s="65">
        <f>SUM(T8:T8)/SUM(H8:H8)</f>
        <v>1.1665712775287</v>
      </c>
      <c r="Y8" s="58"/>
      <c r="Z8" s="72">
        <v>53</v>
      </c>
      <c r="AA8" s="73">
        <f>IF(L8=0,"",IF(Z8=0,"",(Z8/L8)))</f>
        <v>0.036426116838488</v>
      </c>
      <c r="AB8" s="72">
        <v>1</v>
      </c>
      <c r="AC8" s="74">
        <f>IFERROR(AB8/Z8,"-")</f>
        <v>0.018867924528302</v>
      </c>
      <c r="AD8" s="75">
        <v>8000</v>
      </c>
      <c r="AE8" s="76">
        <f>IFERROR(AD8/Z8,"-")</f>
        <v>150.94339622642</v>
      </c>
      <c r="AF8" s="77"/>
      <c r="AG8" s="77">
        <v>1</v>
      </c>
      <c r="AH8" s="77"/>
      <c r="AI8" s="78">
        <v>261</v>
      </c>
      <c r="AJ8" s="79">
        <f>IF(L8=0,"",IF(AI8=0,"",(AI8/L8)))</f>
        <v>0.17938144329897</v>
      </c>
      <c r="AK8" s="78">
        <v>8</v>
      </c>
      <c r="AL8" s="80">
        <f>IFERROR(AK8/AI8,"-")</f>
        <v>0.030651340996169</v>
      </c>
      <c r="AM8" s="81">
        <v>110000</v>
      </c>
      <c r="AN8" s="82">
        <f>IFERROR(AM8/AI8,"-")</f>
        <v>421.45593869732</v>
      </c>
      <c r="AO8" s="83">
        <v>4</v>
      </c>
      <c r="AP8" s="83">
        <v>1</v>
      </c>
      <c r="AQ8" s="83">
        <v>3</v>
      </c>
      <c r="AR8" s="84">
        <v>184</v>
      </c>
      <c r="AS8" s="85">
        <f>IF(L8=0,"",IF(AR8=0,"",(AR8/L8)))</f>
        <v>0.12646048109966</v>
      </c>
      <c r="AT8" s="84">
        <v>8</v>
      </c>
      <c r="AU8" s="86">
        <f>IFERROR(AT8/AR8,"-")</f>
        <v>0.043478260869565</v>
      </c>
      <c r="AV8" s="87">
        <v>77000</v>
      </c>
      <c r="AW8" s="88">
        <f>IFERROR(AV8/AR8,"-")</f>
        <v>418.47826086957</v>
      </c>
      <c r="AX8" s="89">
        <v>5</v>
      </c>
      <c r="AY8" s="89">
        <v>1</v>
      </c>
      <c r="AZ8" s="89">
        <v>2</v>
      </c>
      <c r="BA8" s="90">
        <v>356</v>
      </c>
      <c r="BB8" s="91">
        <f>IF(L8=0,"",IF(BA8=0,"",(BA8/L8)))</f>
        <v>0.2446735395189</v>
      </c>
      <c r="BC8" s="90">
        <v>20</v>
      </c>
      <c r="BD8" s="92">
        <f>IFERROR(BC8/BA8,"-")</f>
        <v>0.056179775280899</v>
      </c>
      <c r="BE8" s="93">
        <v>472000</v>
      </c>
      <c r="BF8" s="94">
        <f>IFERROR(BE8/BA8,"-")</f>
        <v>1325.8426966292</v>
      </c>
      <c r="BG8" s="95">
        <v>8</v>
      </c>
      <c r="BH8" s="95">
        <v>1</v>
      </c>
      <c r="BI8" s="95">
        <v>11</v>
      </c>
      <c r="BJ8" s="97">
        <v>388</v>
      </c>
      <c r="BK8" s="98">
        <f>IF(L8=0,"",IF(BJ8=0,"",(BJ8/L8)))</f>
        <v>0.26666666666667</v>
      </c>
      <c r="BL8" s="99">
        <v>43</v>
      </c>
      <c r="BM8" s="100">
        <f>IFERROR(BL8/BJ8,"-")</f>
        <v>0.11082474226804</v>
      </c>
      <c r="BN8" s="101">
        <v>1572000</v>
      </c>
      <c r="BO8" s="102">
        <f>IFERROR(BN8/BJ8,"-")</f>
        <v>4051.5463917526</v>
      </c>
      <c r="BP8" s="103">
        <v>19</v>
      </c>
      <c r="BQ8" s="103">
        <v>10</v>
      </c>
      <c r="BR8" s="103">
        <v>14</v>
      </c>
      <c r="BS8" s="104">
        <v>164</v>
      </c>
      <c r="BT8" s="105">
        <f>IF(L8=0,"",IF(BS8=0,"",(BS8/L8)))</f>
        <v>0.1127147766323</v>
      </c>
      <c r="BU8" s="106">
        <v>32</v>
      </c>
      <c r="BV8" s="107">
        <f>IFERROR(BU8/BS8,"-")</f>
        <v>0.19512195121951</v>
      </c>
      <c r="BW8" s="108">
        <v>1159200</v>
      </c>
      <c r="BX8" s="109">
        <f>IFERROR(BW8/BS8,"-")</f>
        <v>7068.2926829268</v>
      </c>
      <c r="BY8" s="110">
        <v>10</v>
      </c>
      <c r="BZ8" s="110">
        <v>5</v>
      </c>
      <c r="CA8" s="110">
        <v>17</v>
      </c>
      <c r="CB8" s="111">
        <v>49</v>
      </c>
      <c r="CC8" s="112">
        <f>IF(L8=0,"",IF(CB8=0,"",(CB8/L8)))</f>
        <v>0.033676975945017</v>
      </c>
      <c r="CD8" s="113">
        <v>10</v>
      </c>
      <c r="CE8" s="114">
        <f>IFERROR(CD8/CB8,"-")</f>
        <v>0.20408163265306</v>
      </c>
      <c r="CF8" s="115">
        <v>554000</v>
      </c>
      <c r="CG8" s="116">
        <f>IFERROR(CF8/CB8,"-")</f>
        <v>11306.12244898</v>
      </c>
      <c r="CH8" s="117">
        <v>3</v>
      </c>
      <c r="CI8" s="117">
        <v>2</v>
      </c>
      <c r="CJ8" s="117">
        <v>5</v>
      </c>
      <c r="CK8" s="118">
        <v>122</v>
      </c>
      <c r="CL8" s="119">
        <v>3952200</v>
      </c>
      <c r="CM8" s="119">
        <v>704000</v>
      </c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15"/>
      <c r="B9" s="66"/>
      <c r="C9" s="66"/>
      <c r="D9" s="67"/>
      <c r="E9" s="68"/>
      <c r="F9" s="69"/>
      <c r="G9" s="69"/>
      <c r="H9" s="160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6"/>
      <c r="U9" s="166"/>
      <c r="V9" s="166"/>
      <c r="W9" s="166"/>
      <c r="X9" s="17"/>
      <c r="Y9" s="39"/>
      <c r="Z9" s="43"/>
      <c r="AA9" s="44"/>
      <c r="AB9" s="43"/>
      <c r="AC9" s="47"/>
      <c r="AD9" s="48"/>
      <c r="AE9" s="49"/>
      <c r="AF9" s="50"/>
      <c r="AG9" s="50"/>
      <c r="AH9" s="50"/>
      <c r="AI9" s="43"/>
      <c r="AJ9" s="44"/>
      <c r="AK9" s="43"/>
      <c r="AL9" s="47"/>
      <c r="AM9" s="48"/>
      <c r="AN9" s="49"/>
      <c r="AO9" s="50"/>
      <c r="AP9" s="50"/>
      <c r="AQ9" s="50"/>
      <c r="AR9" s="43"/>
      <c r="AS9" s="44"/>
      <c r="AT9" s="43"/>
      <c r="AU9" s="47"/>
      <c r="AV9" s="48"/>
      <c r="AW9" s="49"/>
      <c r="AX9" s="50"/>
      <c r="AY9" s="50"/>
      <c r="AZ9" s="50"/>
      <c r="BA9" s="43"/>
      <c r="BB9" s="44"/>
      <c r="BC9" s="43"/>
      <c r="BD9" s="47"/>
      <c r="BE9" s="48"/>
      <c r="BF9" s="49"/>
      <c r="BG9" s="50"/>
      <c r="BH9" s="50"/>
      <c r="BI9" s="50"/>
      <c r="BJ9" s="45"/>
      <c r="BK9" s="46"/>
      <c r="BL9" s="43"/>
      <c r="BM9" s="47"/>
      <c r="BN9" s="48"/>
      <c r="BO9" s="49"/>
      <c r="BP9" s="50"/>
      <c r="BQ9" s="50"/>
      <c r="BR9" s="50"/>
      <c r="BS9" s="45"/>
      <c r="BT9" s="46"/>
      <c r="BU9" s="43"/>
      <c r="BV9" s="47"/>
      <c r="BW9" s="48"/>
      <c r="BX9" s="49"/>
      <c r="BY9" s="50"/>
      <c r="BZ9" s="50"/>
      <c r="CA9" s="50"/>
      <c r="CB9" s="45"/>
      <c r="CC9" s="46"/>
      <c r="CD9" s="43"/>
      <c r="CE9" s="47"/>
      <c r="CF9" s="48"/>
      <c r="CG9" s="49"/>
      <c r="CH9" s="50"/>
      <c r="CI9" s="50"/>
      <c r="CJ9" s="50"/>
      <c r="CK9" s="51"/>
      <c r="CL9" s="48"/>
      <c r="CM9" s="48"/>
      <c r="CN9" s="48"/>
      <c r="CO9" s="52"/>
    </row>
    <row r="10" spans="1:95">
      <c r="A10" s="15"/>
      <c r="B10" s="21"/>
      <c r="C10" s="21"/>
      <c r="D10" s="16"/>
      <c r="E10" s="16"/>
      <c r="F10" s="20"/>
      <c r="G10" s="55"/>
      <c r="H10" s="161"/>
      <c r="I10" s="18"/>
      <c r="J10" s="18"/>
      <c r="K10" s="16"/>
      <c r="L10" s="16"/>
      <c r="M10" s="17"/>
      <c r="N10" s="17"/>
      <c r="O10" s="16"/>
      <c r="P10" s="17"/>
      <c r="Q10" s="10"/>
      <c r="R10" s="10"/>
      <c r="S10" s="10"/>
      <c r="T10" s="166"/>
      <c r="U10" s="166"/>
      <c r="V10" s="166"/>
      <c r="W10" s="166"/>
      <c r="X10" s="17"/>
      <c r="Y10" s="41"/>
      <c r="Z10" s="43"/>
      <c r="AA10" s="44"/>
      <c r="AB10" s="43"/>
      <c r="AC10" s="47"/>
      <c r="AD10" s="48"/>
      <c r="AE10" s="49"/>
      <c r="AF10" s="50"/>
      <c r="AG10" s="50"/>
      <c r="AH10" s="50"/>
      <c r="AI10" s="43"/>
      <c r="AJ10" s="44"/>
      <c r="AK10" s="43"/>
      <c r="AL10" s="47"/>
      <c r="AM10" s="48"/>
      <c r="AN10" s="49"/>
      <c r="AO10" s="50"/>
      <c r="AP10" s="50"/>
      <c r="AQ10" s="50"/>
      <c r="AR10" s="43"/>
      <c r="AS10" s="44"/>
      <c r="AT10" s="43"/>
      <c r="AU10" s="47"/>
      <c r="AV10" s="48"/>
      <c r="AW10" s="49"/>
      <c r="AX10" s="50"/>
      <c r="AY10" s="50"/>
      <c r="AZ10" s="50"/>
      <c r="BA10" s="43"/>
      <c r="BB10" s="44"/>
      <c r="BC10" s="43"/>
      <c r="BD10" s="47"/>
      <c r="BE10" s="48"/>
      <c r="BF10" s="49"/>
      <c r="BG10" s="50"/>
      <c r="BH10" s="50"/>
      <c r="BI10" s="50"/>
      <c r="BJ10" s="45"/>
      <c r="BK10" s="46"/>
      <c r="BL10" s="43"/>
      <c r="BM10" s="47"/>
      <c r="BN10" s="48"/>
      <c r="BO10" s="49"/>
      <c r="BP10" s="50"/>
      <c r="BQ10" s="50"/>
      <c r="BR10" s="50"/>
      <c r="BS10" s="45"/>
      <c r="BT10" s="46"/>
      <c r="BU10" s="43"/>
      <c r="BV10" s="47"/>
      <c r="BW10" s="48"/>
      <c r="BX10" s="49"/>
      <c r="BY10" s="50"/>
      <c r="BZ10" s="50"/>
      <c r="CA10" s="50"/>
      <c r="CB10" s="45"/>
      <c r="CC10" s="46"/>
      <c r="CD10" s="43"/>
      <c r="CE10" s="47"/>
      <c r="CF10" s="48"/>
      <c r="CG10" s="49"/>
      <c r="CH10" s="50"/>
      <c r="CI10" s="50"/>
      <c r="CJ10" s="50"/>
      <c r="CK10" s="51"/>
      <c r="CL10" s="48"/>
      <c r="CM10" s="48"/>
      <c r="CN10" s="48"/>
      <c r="CO10" s="52"/>
    </row>
    <row r="11" spans="1:95">
      <c r="A11" s="7">
        <f>Z11</f>
        <v/>
      </c>
      <c r="B11" s="24"/>
      <c r="C11" s="24"/>
      <c r="D11" s="24"/>
      <c r="E11" s="24"/>
      <c r="F11" s="23" t="s">
        <v>76</v>
      </c>
      <c r="G11" s="23"/>
      <c r="H11" s="162"/>
      <c r="I11" s="24">
        <f>SUM(I6:I10)</f>
        <v>11178</v>
      </c>
      <c r="J11" s="24">
        <f>SUM(J6:J10)</f>
        <v>0</v>
      </c>
      <c r="K11" s="24">
        <f>SUM(K6:K10)</f>
        <v>395201</v>
      </c>
      <c r="L11" s="24">
        <f>SUM(L6:L10)</f>
        <v>5357</v>
      </c>
      <c r="M11" s="25">
        <f>IFERROR(L11/K11,"-")</f>
        <v>0.013555127643908</v>
      </c>
      <c r="N11" s="57">
        <f>SUM(N6:N10)</f>
        <v>174</v>
      </c>
      <c r="O11" s="57">
        <f>SUM(O6:O10)</f>
        <v>1976</v>
      </c>
      <c r="P11" s="25">
        <f>IFERROR(N11/L11,"-")</f>
        <v>0.032480866156431</v>
      </c>
      <c r="Q11" s="26">
        <f>IFERROR(H11/L11,"-")</f>
        <v>0</v>
      </c>
      <c r="R11" s="27">
        <f>SUM(R6:R10)</f>
        <v>476</v>
      </c>
      <c r="S11" s="25">
        <f>IFERROR(R11/L11,"-")</f>
        <v>0.088855702818742</v>
      </c>
      <c r="T11" s="162">
        <f>SUM(T6:T10)</f>
        <v>21361200</v>
      </c>
      <c r="U11" s="162">
        <f>IFERROR(T11/L11,"-")</f>
        <v>3987.5303341422</v>
      </c>
      <c r="V11" s="162">
        <f>IFERROR(T11/R11,"-")</f>
        <v>44876.470588235</v>
      </c>
      <c r="W11" s="162">
        <f>T11-H11</f>
        <v>21361200</v>
      </c>
      <c r="X11" s="29" t="str">
        <f>T11/H11</f>
        <v>0</v>
      </c>
      <c r="Y11" s="40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