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<sst xmlns="http://schemas.openxmlformats.org/spreadsheetml/2006/main" uniqueCount="102">
  <si>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</si>
  <si>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</si>
  <si>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</si>
  <si>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</si>
  <si>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</si>
  <si>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</si>
  <si>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</si>
  <si>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</si>
  <si>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</si>
  <si>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</si>
  <si>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</si>
  <si>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</si>
  <si>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</si>
  <si>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</si>
  <si>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</si>
  <si>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</si>
  <si>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</si>
  <si>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</si>
  <si>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</si>
  <si>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</si>
  <si>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</si>
  <si>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</si>
  <si>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</si>
  <si>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</si>
  <si>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</si>
  <si>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</si>
  <si>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</si>
  <si>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</si>
  <si>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</si>
  <si>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</si>
  <si>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</si>
  <si>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</si>
  <si>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</si>
  <si>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</si>
  <si>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</si>
  <si>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</si>
  <si>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</si>
  <si>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</si>
  <si>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</si>
  <si>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</si>
  <si>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</si>
  <si>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</si>
  <si>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</si>
  <si>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</si>
  <si>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</si>
  <si>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</si>
  <si>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</si>
  <si>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</si>
  <si>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</si>
  <si>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</si>
  <si>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</si>
  <si>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</si>
  <si>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</si>
  <si>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</si>
  <si>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</si>
  <si>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</si>
  <si>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</si>
  <si>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hv043</t>
  </si>
  <si>
    <t>アドライヴ</t>
  </si>
  <si>
    <t>いろいろ</t>
  </si>
  <si>
    <t>企画枠_並木塔子さんメイン_パートナー</t>
  </si>
  <si>
    <t>lp01</t>
  </si>
  <si>
    <t>実話カタログ企画</t>
  </si>
  <si>
    <t>企画枠</t>
  </si>
  <si>
    <t>12月01日(水)</t>
  </si>
  <si>
    <t>hv044</t>
  </si>
  <si>
    <t>空電</t>
  </si>
  <si>
    <t>hv045</t>
  </si>
  <si>
    <t>大洋図書</t>
  </si>
  <si>
    <t>2P_対談風_パートナー</t>
  </si>
  <si>
    <t>臨時増刊ラヴァーズ</t>
  </si>
  <si>
    <t>4C2P</t>
  </si>
  <si>
    <t>12月22日(水)</t>
  </si>
  <si>
    <t>hv046</t>
  </si>
  <si>
    <t>雑誌 TOTAL</t>
  </si>
  <si>
    <t>●アフィリエイト 広告</t>
  </si>
  <si>
    <t>UA</t>
  </si>
  <si>
    <t>AF単価</t>
  </si>
  <si>
    <t>20歳以上</t>
  </si>
  <si>
    <t>opt001</t>
  </si>
  <si>
    <t>ファーストアール</t>
  </si>
  <si>
    <t>TOP</t>
  </si>
  <si>
    <t>ゼロチャ</t>
  </si>
  <si>
    <t>12/1～12/31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</si>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</sst>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2.3333333333333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60000</v>
      </c>
      <c r="L6" s="80">
        <v>32</v>
      </c>
      <c r="M6" s="80">
        <v>0</v>
      </c>
      <c r="N6" s="80">
        <v>148</v>
      </c>
      <c r="O6" s="91">
        <v>12</v>
      </c>
      <c r="P6" s="92">
        <v>0</v>
      </c>
      <c r="Q6" s="93">
        <f>O6+P6</f>
        <v>12</v>
      </c>
      <c r="R6" s="81">
        <f>IFERROR(Q6/N6,"-")</f>
        <v>0.081081081081081</v>
      </c>
      <c r="S6" s="80">
        <v>0</v>
      </c>
      <c r="T6" s="80">
        <v>5</v>
      </c>
      <c r="U6" s="81">
        <f>IFERROR(T6/(Q6),"-")</f>
        <v>0.41666666666667</v>
      </c>
      <c r="V6" s="82">
        <f>IFERROR(K6/SUM(Q6:Q7),"-")</f>
        <v>1052.6315789474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SUM(Y6:Y7)-SUM(K6:K7)</f>
        <v>80000</v>
      </c>
      <c r="AC6" s="85">
        <f>SUM(Y6:Y7)/SUM(K6:K7)</f>
        <v>2.3333333333333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2</v>
      </c>
      <c r="AO6" s="101">
        <f>IF(Q6=0,"",IF(AN6=0,"",(AN6/Q6)))</f>
        <v>0.16666666666667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1</v>
      </c>
      <c r="AX6" s="107">
        <f>IF(Q6=0,"",IF(AW6=0,"",(AW6/Q6)))</f>
        <v>0.083333333333333</v>
      </c>
      <c r="AY6" s="106"/>
      <c r="AZ6" s="108">
        <f>IFERROR(AY6/AW6,"-")</f>
        <v>0</v>
      </c>
      <c r="BA6" s="109"/>
      <c r="BB6" s="110">
        <f>IFERROR(BA6/AW6,"-")</f>
        <v>0</v>
      </c>
      <c r="BC6" s="111"/>
      <c r="BD6" s="111"/>
      <c r="BE6" s="111"/>
      <c r="BF6" s="112">
        <v>3</v>
      </c>
      <c r="BG6" s="113">
        <f>IF(Q6=0,"",IF(BF6=0,"",(BF6/Q6)))</f>
        <v>0.25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2</v>
      </c>
      <c r="BP6" s="120">
        <f>IF(Q6=0,"",IF(BO6=0,"",(BO6/Q6)))</f>
        <v>0.16666666666667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3</v>
      </c>
      <c r="BY6" s="127">
        <f>IF(Q6=0,"",IF(BX6=0,"",(BX6/Q6)))</f>
        <v>0.25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>
        <v>1</v>
      </c>
      <c r="CH6" s="134">
        <f>IF(Q6=0,"",IF(CG6=0,"",(CG6/Q6)))</f>
        <v>0.083333333333333</v>
      </c>
      <c r="CI6" s="135"/>
      <c r="CJ6" s="136">
        <f>IFERROR(CI6/CG6,"-")</f>
        <v>0</v>
      </c>
      <c r="CK6" s="137"/>
      <c r="CL6" s="138">
        <f>IFERROR(CK6/CG6,"-")</f>
        <v>0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266</v>
      </c>
      <c r="M7" s="80">
        <v>137</v>
      </c>
      <c r="N7" s="80">
        <v>179</v>
      </c>
      <c r="O7" s="91">
        <v>45</v>
      </c>
      <c r="P7" s="92">
        <v>0</v>
      </c>
      <c r="Q7" s="93">
        <f>O7+P7</f>
        <v>45</v>
      </c>
      <c r="R7" s="81">
        <f>IFERROR(Q7/N7,"-")</f>
        <v>0.25139664804469</v>
      </c>
      <c r="S7" s="80">
        <v>4</v>
      </c>
      <c r="T7" s="80">
        <v>5</v>
      </c>
      <c r="U7" s="81">
        <f>IFERROR(T7/(Q7),"-")</f>
        <v>0.11111111111111</v>
      </c>
      <c r="V7" s="82"/>
      <c r="W7" s="83">
        <v>4</v>
      </c>
      <c r="X7" s="81">
        <f>IF(Q7=0,"-",W7/Q7)</f>
        <v>0.088888888888889</v>
      </c>
      <c r="Y7" s="186">
        <v>140000</v>
      </c>
      <c r="Z7" s="187">
        <f>IFERROR(Y7/Q7,"-")</f>
        <v>3111.1111111111</v>
      </c>
      <c r="AA7" s="187">
        <f>IFERROR(Y7/W7,"-")</f>
        <v>35000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4</v>
      </c>
      <c r="AO7" s="101">
        <f>IF(Q7=0,"",IF(AN7=0,"",(AN7/Q7)))</f>
        <v>0.088888888888889</v>
      </c>
      <c r="AP7" s="100">
        <v>1</v>
      </c>
      <c r="AQ7" s="102">
        <f>IFERROR(AP7/AN7,"-")</f>
        <v>0.25</v>
      </c>
      <c r="AR7" s="103">
        <v>3000</v>
      </c>
      <c r="AS7" s="104">
        <f>IFERROR(AR7/AN7,"-")</f>
        <v>750</v>
      </c>
      <c r="AT7" s="105">
        <v>1</v>
      </c>
      <c r="AU7" s="105"/>
      <c r="AV7" s="105"/>
      <c r="AW7" s="106">
        <v>1</v>
      </c>
      <c r="AX7" s="107">
        <f>IF(Q7=0,"",IF(AW7=0,"",(AW7/Q7)))</f>
        <v>0.022222222222222</v>
      </c>
      <c r="AY7" s="106"/>
      <c r="AZ7" s="108">
        <f>IFERROR(AY7/AW7,"-")</f>
        <v>0</v>
      </c>
      <c r="BA7" s="109"/>
      <c r="BB7" s="110">
        <f>IFERROR(BA7/AW7,"-")</f>
        <v>0</v>
      </c>
      <c r="BC7" s="111"/>
      <c r="BD7" s="111"/>
      <c r="BE7" s="111"/>
      <c r="BF7" s="112">
        <v>12</v>
      </c>
      <c r="BG7" s="113">
        <f>IF(Q7=0,"",IF(BF7=0,"",(BF7/Q7)))</f>
        <v>0.26666666666667</v>
      </c>
      <c r="BH7" s="112">
        <v>1</v>
      </c>
      <c r="BI7" s="114">
        <f>IFERROR(BH7/BF7,"-")</f>
        <v>0.083333333333333</v>
      </c>
      <c r="BJ7" s="115">
        <v>3000</v>
      </c>
      <c r="BK7" s="116">
        <f>IFERROR(BJ7/BF7,"-")</f>
        <v>250</v>
      </c>
      <c r="BL7" s="117">
        <v>1</v>
      </c>
      <c r="BM7" s="117"/>
      <c r="BN7" s="117"/>
      <c r="BO7" s="119">
        <v>14</v>
      </c>
      <c r="BP7" s="120">
        <f>IF(Q7=0,"",IF(BO7=0,"",(BO7/Q7)))</f>
        <v>0.31111111111111</v>
      </c>
      <c r="BQ7" s="121">
        <v>1</v>
      </c>
      <c r="BR7" s="122">
        <f>IFERROR(BQ7/BO7,"-")</f>
        <v>0.071428571428571</v>
      </c>
      <c r="BS7" s="123">
        <v>53000</v>
      </c>
      <c r="BT7" s="124">
        <f>IFERROR(BS7/BO7,"-")</f>
        <v>3785.7142857143</v>
      </c>
      <c r="BU7" s="125"/>
      <c r="BV7" s="125"/>
      <c r="BW7" s="125">
        <v>1</v>
      </c>
      <c r="BX7" s="126">
        <v>12</v>
      </c>
      <c r="BY7" s="127">
        <f>IF(Q7=0,"",IF(BX7=0,"",(BX7/Q7)))</f>
        <v>0.26666666666667</v>
      </c>
      <c r="BZ7" s="128">
        <v>2</v>
      </c>
      <c r="CA7" s="129">
        <f>IFERROR(BZ7/BX7,"-")</f>
        <v>0.16666666666667</v>
      </c>
      <c r="CB7" s="130">
        <v>84000</v>
      </c>
      <c r="CC7" s="131">
        <f>IFERROR(CB7/BX7,"-")</f>
        <v>7000</v>
      </c>
      <c r="CD7" s="132"/>
      <c r="CE7" s="132">
        <v>1</v>
      </c>
      <c r="CF7" s="132">
        <v>1</v>
      </c>
      <c r="CG7" s="133">
        <v>2</v>
      </c>
      <c r="CH7" s="134">
        <f>IF(Q7=0,"",IF(CG7=0,"",(CG7/Q7)))</f>
        <v>0.044444444444444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4</v>
      </c>
      <c r="CQ7" s="141">
        <v>140000</v>
      </c>
      <c r="CR7" s="141">
        <v>78000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0.16</v>
      </c>
      <c r="B8" s="189" t="s">
        <v>67</v>
      </c>
      <c r="C8" s="189" t="s">
        <v>58</v>
      </c>
      <c r="D8" s="189" t="s">
        <v>68</v>
      </c>
      <c r="E8" s="189" t="s">
        <v>69</v>
      </c>
      <c r="F8" s="189"/>
      <c r="G8" s="189" t="s">
        <v>61</v>
      </c>
      <c r="H8" s="89" t="s">
        <v>70</v>
      </c>
      <c r="I8" s="89" t="s">
        <v>71</v>
      </c>
      <c r="J8" s="89" t="s">
        <v>72</v>
      </c>
      <c r="K8" s="181">
        <v>75000</v>
      </c>
      <c r="L8" s="80">
        <v>47</v>
      </c>
      <c r="M8" s="80">
        <v>0</v>
      </c>
      <c r="N8" s="80">
        <v>104</v>
      </c>
      <c r="O8" s="91">
        <v>20</v>
      </c>
      <c r="P8" s="92">
        <v>0</v>
      </c>
      <c r="Q8" s="93">
        <f>O8+P8</f>
        <v>20</v>
      </c>
      <c r="R8" s="81">
        <f>IFERROR(Q8/N8,"-")</f>
        <v>0.19230769230769</v>
      </c>
      <c r="S8" s="80">
        <v>1</v>
      </c>
      <c r="T8" s="80">
        <v>5</v>
      </c>
      <c r="U8" s="81">
        <f>IFERROR(T8/(Q8),"-")</f>
        <v>0.25</v>
      </c>
      <c r="V8" s="82">
        <f>IFERROR(K8/SUM(Q8:Q9),"-")</f>
        <v>2419.3548387097</v>
      </c>
      <c r="W8" s="83">
        <v>2</v>
      </c>
      <c r="X8" s="81">
        <f>IF(Q8=0,"-",W8/Q8)</f>
        <v>0.1</v>
      </c>
      <c r="Y8" s="186">
        <v>12000</v>
      </c>
      <c r="Z8" s="187">
        <f>IFERROR(Y8/Q8,"-")</f>
        <v>600</v>
      </c>
      <c r="AA8" s="187">
        <f>IFERROR(Y8/W8,"-")</f>
        <v>6000</v>
      </c>
      <c r="AB8" s="181">
        <f>SUM(Y8:Y9)-SUM(K8:K9)</f>
        <v>-63000</v>
      </c>
      <c r="AC8" s="85">
        <f>SUM(Y8:Y9)/SUM(K8:K9)</f>
        <v>0.16</v>
      </c>
      <c r="AD8" s="78"/>
      <c r="AE8" s="94">
        <v>1</v>
      </c>
      <c r="AF8" s="95">
        <f>IF(Q8=0,"",IF(AE8=0,"",(AE8/Q8)))</f>
        <v>0.05</v>
      </c>
      <c r="AG8" s="94"/>
      <c r="AH8" s="96">
        <f>IFERROR(AG8/AE8,"-")</f>
        <v>0</v>
      </c>
      <c r="AI8" s="97"/>
      <c r="AJ8" s="98">
        <f>IFERROR(AI8/AE8,"-")</f>
        <v>0</v>
      </c>
      <c r="AK8" s="99"/>
      <c r="AL8" s="99"/>
      <c r="AM8" s="99"/>
      <c r="AN8" s="100">
        <v>2</v>
      </c>
      <c r="AO8" s="101">
        <f>IF(Q8=0,"",IF(AN8=0,"",(AN8/Q8)))</f>
        <v>0.1</v>
      </c>
      <c r="AP8" s="100">
        <v>1</v>
      </c>
      <c r="AQ8" s="102">
        <f>IFERROR(AP8/AN8,"-")</f>
        <v>0.5</v>
      </c>
      <c r="AR8" s="103">
        <v>3000</v>
      </c>
      <c r="AS8" s="104">
        <f>IFERROR(AR8/AN8,"-")</f>
        <v>1500</v>
      </c>
      <c r="AT8" s="105">
        <v>1</v>
      </c>
      <c r="AU8" s="105"/>
      <c r="AV8" s="105"/>
      <c r="AW8" s="106">
        <v>2</v>
      </c>
      <c r="AX8" s="107">
        <f>IF(Q8=0,"",IF(AW8=0,"",(AW8/Q8)))</f>
        <v>0.1</v>
      </c>
      <c r="AY8" s="106"/>
      <c r="AZ8" s="108">
        <f>IFERROR(AY8/AW8,"-")</f>
        <v>0</v>
      </c>
      <c r="BA8" s="109"/>
      <c r="BB8" s="110">
        <f>IFERROR(BA8/AW8,"-")</f>
        <v>0</v>
      </c>
      <c r="BC8" s="111"/>
      <c r="BD8" s="111"/>
      <c r="BE8" s="111"/>
      <c r="BF8" s="112">
        <v>6</v>
      </c>
      <c r="BG8" s="113">
        <f>IF(Q8=0,"",IF(BF8=0,"",(BF8/Q8)))</f>
        <v>0.3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6</v>
      </c>
      <c r="BP8" s="120">
        <f>IF(Q8=0,"",IF(BO8=0,"",(BO8/Q8)))</f>
        <v>0.3</v>
      </c>
      <c r="BQ8" s="121">
        <v>1</v>
      </c>
      <c r="BR8" s="122">
        <f>IFERROR(BQ8/BO8,"-")</f>
        <v>0.16666666666667</v>
      </c>
      <c r="BS8" s="123">
        <v>9000</v>
      </c>
      <c r="BT8" s="124">
        <f>IFERROR(BS8/BO8,"-")</f>
        <v>1500</v>
      </c>
      <c r="BU8" s="125"/>
      <c r="BV8" s="125"/>
      <c r="BW8" s="125">
        <v>1</v>
      </c>
      <c r="BX8" s="126">
        <v>3</v>
      </c>
      <c r="BY8" s="127">
        <f>IF(Q8=0,"",IF(BX8=0,"",(BX8/Q8)))</f>
        <v>0.15</v>
      </c>
      <c r="BZ8" s="128"/>
      <c r="CA8" s="129">
        <f>IFERROR(BZ8/BX8,"-")</f>
        <v>0</v>
      </c>
      <c r="CB8" s="130"/>
      <c r="CC8" s="131">
        <f>IFERROR(CB8/BX8,"-")</f>
        <v>0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2</v>
      </c>
      <c r="CQ8" s="141">
        <v>12000</v>
      </c>
      <c r="CR8" s="141">
        <v>9000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73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81</v>
      </c>
      <c r="M9" s="80">
        <v>46</v>
      </c>
      <c r="N9" s="80">
        <v>44</v>
      </c>
      <c r="O9" s="91">
        <v>11</v>
      </c>
      <c r="P9" s="92">
        <v>0</v>
      </c>
      <c r="Q9" s="93">
        <f>O9+P9</f>
        <v>11</v>
      </c>
      <c r="R9" s="81">
        <f>IFERROR(Q9/N9,"-")</f>
        <v>0.25</v>
      </c>
      <c r="S9" s="80">
        <v>1</v>
      </c>
      <c r="T9" s="80">
        <v>2</v>
      </c>
      <c r="U9" s="81">
        <f>IFERROR(T9/(Q9),"-")</f>
        <v>0.18181818181818</v>
      </c>
      <c r="V9" s="82"/>
      <c r="W9" s="83">
        <v>0</v>
      </c>
      <c r="X9" s="81">
        <f>IF(Q9=0,"-",W9/Q9)</f>
        <v>0</v>
      </c>
      <c r="Y9" s="186">
        <v>0</v>
      </c>
      <c r="Z9" s="187">
        <f>IFERROR(Y9/Q9,"-")</f>
        <v>0</v>
      </c>
      <c r="AA9" s="187" t="str">
        <f>IFERROR(Y9/W9,"-")</f>
        <v>-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5</v>
      </c>
      <c r="BG9" s="113">
        <f>IF(Q9=0,"",IF(BF9=0,"",(BF9/Q9)))</f>
        <v>0.45454545454545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4</v>
      </c>
      <c r="BP9" s="120">
        <f>IF(Q9=0,"",IF(BO9=0,"",(BO9/Q9)))</f>
        <v>0.36363636363636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1</v>
      </c>
      <c r="BY9" s="127">
        <f>IF(Q9=0,"",IF(BX9=0,"",(BX9/Q9)))</f>
        <v>0.090909090909091</v>
      </c>
      <c r="BZ9" s="128"/>
      <c r="CA9" s="129">
        <f>IFERROR(BZ9/BX9,"-")</f>
        <v>0</v>
      </c>
      <c r="CB9" s="130"/>
      <c r="CC9" s="131">
        <f>IFERROR(CB9/BX9,"-")</f>
        <v>0</v>
      </c>
      <c r="CD9" s="132"/>
      <c r="CE9" s="132"/>
      <c r="CF9" s="132"/>
      <c r="CG9" s="133">
        <v>1</v>
      </c>
      <c r="CH9" s="134">
        <f>IF(Q9=0,"",IF(CG9=0,"",(CG9/Q9)))</f>
        <v>0.090909090909091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1.1259259259259</v>
      </c>
      <c r="B12" s="39"/>
      <c r="C12" s="39"/>
      <c r="D12" s="39"/>
      <c r="E12" s="39"/>
      <c r="F12" s="39"/>
      <c r="G12" s="39"/>
      <c r="H12" s="40" t="s">
        <v>74</v>
      </c>
      <c r="I12" s="40"/>
      <c r="J12" s="40"/>
      <c r="K12" s="184">
        <f>SUM(K6:K11)</f>
        <v>135000</v>
      </c>
      <c r="L12" s="41">
        <f>SUM(L6:L11)</f>
        <v>426</v>
      </c>
      <c r="M12" s="41">
        <f>SUM(M6:M11)</f>
        <v>183</v>
      </c>
      <c r="N12" s="41">
        <f>SUM(N6:N11)</f>
        <v>475</v>
      </c>
      <c r="O12" s="41">
        <f>SUM(O6:O11)</f>
        <v>88</v>
      </c>
      <c r="P12" s="41">
        <f>SUM(P6:P11)</f>
        <v>0</v>
      </c>
      <c r="Q12" s="41">
        <f>SUM(Q6:Q11)</f>
        <v>88</v>
      </c>
      <c r="R12" s="42">
        <f>IFERROR(Q12/N12,"-")</f>
        <v>0.18526315789474</v>
      </c>
      <c r="S12" s="77">
        <f>SUM(S6:S11)</f>
        <v>6</v>
      </c>
      <c r="T12" s="77">
        <f>SUM(T6:T11)</f>
        <v>17</v>
      </c>
      <c r="U12" s="42">
        <f>IFERROR(S12/Q12,"-")</f>
        <v>0.068181818181818</v>
      </c>
      <c r="V12" s="43">
        <f>IFERROR(K12/Q12,"-")</f>
        <v>1534.0909090909</v>
      </c>
      <c r="W12" s="44">
        <f>SUM(W6:W11)</f>
        <v>6</v>
      </c>
      <c r="X12" s="42">
        <f>IFERROR(W12/Q12,"-")</f>
        <v>0.068181818181818</v>
      </c>
      <c r="Y12" s="184">
        <f>SUM(Y6:Y11)</f>
        <v>152000</v>
      </c>
      <c r="Z12" s="184">
        <f>IFERROR(Y12/Q12,"-")</f>
        <v>1727.2727272727</v>
      </c>
      <c r="AA12" s="184">
        <f>IFERROR(Y12/W12,"-")</f>
        <v>25333.333333333</v>
      </c>
      <c r="AB12" s="184">
        <f>Y12-K12</f>
        <v>17000</v>
      </c>
      <c r="AC12" s="46">
        <f>Y12/K12</f>
        <v>1.1259259259259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75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77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78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79</v>
      </c>
      <c r="C6" s="189" t="s">
        <v>80</v>
      </c>
      <c r="D6" s="189"/>
      <c r="E6" s="189" t="s">
        <v>81</v>
      </c>
      <c r="F6" s="89" t="s">
        <v>82</v>
      </c>
      <c r="G6" s="89" t="s">
        <v>83</v>
      </c>
      <c r="H6" s="181">
        <v>0</v>
      </c>
      <c r="I6" s="84">
        <v>1700</v>
      </c>
      <c r="J6" s="80">
        <v>0</v>
      </c>
      <c r="K6" s="80">
        <v>0</v>
      </c>
      <c r="L6" s="80">
        <v>1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84</v>
      </c>
      <c r="C7" s="189" t="s">
        <v>80</v>
      </c>
      <c r="D7" s="189"/>
      <c r="E7" s="189" t="s">
        <v>81</v>
      </c>
      <c r="F7" s="89" t="s">
        <v>85</v>
      </c>
      <c r="G7" s="89" t="s">
        <v>83</v>
      </c>
      <c r="H7" s="181">
        <v>0</v>
      </c>
      <c r="I7" s="84">
        <v>1700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 t="str">
        <f>Z8</f>
        <v>0</v>
      </c>
      <c r="B8" s="189" t="s">
        <v>86</v>
      </c>
      <c r="C8" s="189" t="s">
        <v>80</v>
      </c>
      <c r="D8" s="189"/>
      <c r="E8" s="189" t="s">
        <v>81</v>
      </c>
      <c r="F8" s="89" t="s">
        <v>87</v>
      </c>
      <c r="G8" s="89" t="s">
        <v>83</v>
      </c>
      <c r="H8" s="181">
        <v>0</v>
      </c>
      <c r="I8" s="84">
        <v>1700</v>
      </c>
      <c r="J8" s="80">
        <v>0</v>
      </c>
      <c r="K8" s="80">
        <v>0</v>
      </c>
      <c r="L8" s="80">
        <v>0</v>
      </c>
      <c r="M8" s="93">
        <v>0</v>
      </c>
      <c r="N8" s="144">
        <v>0</v>
      </c>
      <c r="O8" s="81" t="str">
        <f>IFERROR(M8/L8,"-")</f>
        <v>-</v>
      </c>
      <c r="P8" s="80">
        <v>0</v>
      </c>
      <c r="Q8" s="80">
        <v>0</v>
      </c>
      <c r="R8" s="81" t="str">
        <f>IFERROR(P8/M8,"-")</f>
        <v>-</v>
      </c>
      <c r="S8" s="82" t="str">
        <f>IFERROR(H8/SUM(M8:M8),"-")</f>
        <v>-</v>
      </c>
      <c r="T8" s="83">
        <v>0</v>
      </c>
      <c r="U8" s="81" t="str">
        <f>IF(M8=0,"-",T8/M8)</f>
        <v>-</v>
      </c>
      <c r="V8" s="186"/>
      <c r="W8" s="187" t="str">
        <f>IFERROR(V8/M8,"-")</f>
        <v>-</v>
      </c>
      <c r="X8" s="187" t="str">
        <f>IFERROR(V8/T8,"-")</f>
        <v>-</v>
      </c>
      <c r="Y8" s="181">
        <f>SUM(V8:V8)-SUM(H8:H8)</f>
        <v>0</v>
      </c>
      <c r="Z8" s="85" t="str">
        <f>SUM(V8:V8)/SUM(H8:H8)</f>
        <v>0</v>
      </c>
      <c r="AA8" s="78"/>
      <c r="AB8" s="94"/>
      <c r="AC8" s="95" t="str">
        <f>IF(M8=0,"",IF(AB8=0,"",(AB8/M8)))</f>
        <v/>
      </c>
      <c r="AD8" s="94"/>
      <c r="AE8" s="96" t="str">
        <f>IFERROR(AD8/AB8,"-")</f>
        <v>-</v>
      </c>
      <c r="AF8" s="97"/>
      <c r="AG8" s="98" t="str">
        <f>IFERROR(AF8/AB8,"-")</f>
        <v>-</v>
      </c>
      <c r="AH8" s="99"/>
      <c r="AI8" s="99"/>
      <c r="AJ8" s="99"/>
      <c r="AK8" s="100"/>
      <c r="AL8" s="101" t="str">
        <f>IF(M8=0,"",IF(AK8=0,"",(AK8/M8)))</f>
        <v/>
      </c>
      <c r="AM8" s="100"/>
      <c r="AN8" s="102" t="str">
        <f>IFERROR(AM8/AK8,"-")</f>
        <v>-</v>
      </c>
      <c r="AO8" s="103"/>
      <c r="AP8" s="104" t="str">
        <f>IFERROR(AO8/AK8,"-")</f>
        <v>-</v>
      </c>
      <c r="AQ8" s="105"/>
      <c r="AR8" s="105"/>
      <c r="AS8" s="105"/>
      <c r="AT8" s="106"/>
      <c r="AU8" s="107" t="str">
        <f>IF(M8=0,"",IF(AW8=0,"",(AW8/M8)))</f>
        <v/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/>
      <c r="BD8" s="113" t="str">
        <f>IF(M8=0,"",IF(BC8=0,"",(BC8/M8)))</f>
        <v/>
      </c>
      <c r="BE8" s="112"/>
      <c r="BF8" s="114" t="str">
        <f>IFERROR(BE8/BC8,"-")</f>
        <v>-</v>
      </c>
      <c r="BG8" s="115"/>
      <c r="BH8" s="116" t="str">
        <f>IFERROR(BG8/BC8,"-")</f>
        <v>-</v>
      </c>
      <c r="BI8" s="117"/>
      <c r="BJ8" s="117"/>
      <c r="BK8" s="117"/>
      <c r="BL8" s="119"/>
      <c r="BM8" s="120" t="str">
        <f>IF(M8=0,"",IF(BK8=0,"",(BK8/M8)))</f>
        <v/>
      </c>
      <c r="BN8" s="121"/>
      <c r="BO8" s="122" t="str">
        <f>IFERROR(BN8/BK8,"-")</f>
        <v>-</v>
      </c>
      <c r="BP8" s="123"/>
      <c r="BQ8" s="124" t="str">
        <f>IFERROR(BP8/BK8,"-")</f>
        <v>-</v>
      </c>
      <c r="BR8" s="125"/>
      <c r="BS8" s="125"/>
      <c r="BT8" s="125"/>
      <c r="BU8" s="126"/>
      <c r="BV8" s="127" t="str">
        <f>IF(M8=0,"",IF(BU8=0,"",(BU8/M8)))</f>
        <v/>
      </c>
      <c r="BW8" s="128"/>
      <c r="BX8" s="129" t="str">
        <f>IFERROR(BW8/BU8,"-")</f>
        <v>-</v>
      </c>
      <c r="BY8" s="130"/>
      <c r="BZ8" s="131" t="str">
        <f>IFERROR(BY8/BU8,"-")</f>
        <v>-</v>
      </c>
      <c r="CA8" s="132"/>
      <c r="CB8" s="132"/>
      <c r="CC8" s="132"/>
      <c r="CD8" s="133"/>
      <c r="CE8" s="134" t="str">
        <f>IF(M8=0,"",IF(CD8=0,"",(CD8/M8)))</f>
        <v/>
      </c>
      <c r="CF8" s="135"/>
      <c r="CG8" s="136" t="str">
        <f>IFERROR(CF8/CD8,"-")</f>
        <v>-</v>
      </c>
      <c r="CH8" s="137"/>
      <c r="CI8" s="138" t="str">
        <f>IFERROR(CH8/CD8,"-")</f>
        <v>-</v>
      </c>
      <c r="CJ8" s="139"/>
      <c r="CK8" s="139"/>
      <c r="CL8" s="139"/>
      <c r="CM8" s="140">
        <v>0</v>
      </c>
      <c r="CN8" s="141"/>
      <c r="CO8" s="141"/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88</v>
      </c>
      <c r="C9" s="189" t="s">
        <v>80</v>
      </c>
      <c r="D9" s="189"/>
      <c r="E9" s="189" t="s">
        <v>81</v>
      </c>
      <c r="F9" s="89" t="s">
        <v>89</v>
      </c>
      <c r="G9" s="89" t="s">
        <v>83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>
        <f>Z10</f>
        <v>0</v>
      </c>
      <c r="B10" s="189" t="s">
        <v>90</v>
      </c>
      <c r="C10" s="189" t="s">
        <v>80</v>
      </c>
      <c r="D10" s="189"/>
      <c r="E10" s="189" t="s">
        <v>81</v>
      </c>
      <c r="F10" s="89" t="s">
        <v>91</v>
      </c>
      <c r="G10" s="89" t="s">
        <v>83</v>
      </c>
      <c r="H10" s="181">
        <v>10500</v>
      </c>
      <c r="I10" s="84">
        <v>1700</v>
      </c>
      <c r="J10" s="80">
        <v>24</v>
      </c>
      <c r="K10" s="80">
        <v>0</v>
      </c>
      <c r="L10" s="80">
        <v>0</v>
      </c>
      <c r="M10" s="93">
        <v>7</v>
      </c>
      <c r="N10" s="144">
        <v>7</v>
      </c>
      <c r="O10" s="81" t="str">
        <f>IFERROR(M10/L10,"-")</f>
        <v>-</v>
      </c>
      <c r="P10" s="80">
        <v>0</v>
      </c>
      <c r="Q10" s="80">
        <v>2</v>
      </c>
      <c r="R10" s="81">
        <f>IFERROR(P10/M10,"-")</f>
        <v>0</v>
      </c>
      <c r="S10" s="82">
        <f>IFERROR(H10/SUM(M10:M10),"-")</f>
        <v>1500</v>
      </c>
      <c r="T10" s="83">
        <v>0</v>
      </c>
      <c r="U10" s="81">
        <f>IF(M10=0,"-",T10/M10)</f>
        <v>0</v>
      </c>
      <c r="V10" s="186"/>
      <c r="W10" s="187">
        <f>IFERROR(V10/M10,"-")</f>
        <v>0</v>
      </c>
      <c r="X10" s="187" t="str">
        <f>IFERROR(V10/T10,"-")</f>
        <v>-</v>
      </c>
      <c r="Y10" s="181">
        <f>SUM(V10:V10)-SUM(H10:H10)</f>
        <v>-10500</v>
      </c>
      <c r="Z10" s="85">
        <f>SUM(V10:V10)/SUM(H10:H10)</f>
        <v>0</v>
      </c>
      <c r="AA10" s="78"/>
      <c r="AB10" s="94"/>
      <c r="AC10" s="95">
        <f>IF(M10=0,"",IF(AB10=0,"",(AB10/M10)))</f>
        <v>0</v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>
        <f>IF(M10=0,"",IF(AK10=0,"",(AK10/M10)))</f>
        <v>0</v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>
        <v>1</v>
      </c>
      <c r="AU10" s="107" t="str">
        <f>IF(M10=0,"",IF(AW10=0,"",(AW10/M10)))</f>
        <v>0</v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>
        <v>1</v>
      </c>
      <c r="BD10" s="113">
        <f>IF(M10=0,"",IF(BC10=0,"",(BC10/M10)))</f>
        <v>0.14285714285714</v>
      </c>
      <c r="BE10" s="112"/>
      <c r="BF10" s="114">
        <f>IFERROR(BE10/BC10,"-")</f>
        <v>0</v>
      </c>
      <c r="BG10" s="115"/>
      <c r="BH10" s="116">
        <f>IFERROR(BG10/BC10,"-")</f>
        <v>0</v>
      </c>
      <c r="BI10" s="117"/>
      <c r="BJ10" s="117"/>
      <c r="BK10" s="117">
        <v>2</v>
      </c>
      <c r="BL10" s="119"/>
      <c r="BM10" s="120">
        <f>IF(M10=0,"",IF(BK10=0,"",(BK10/M10)))</f>
        <v>0.28571428571429</v>
      </c>
      <c r="BN10" s="121"/>
      <c r="BO10" s="122">
        <f>IFERROR(BN10/BK10,"-")</f>
        <v>0</v>
      </c>
      <c r="BP10" s="123"/>
      <c r="BQ10" s="124">
        <f>IFERROR(BP10/BK10,"-")</f>
        <v>0</v>
      </c>
      <c r="BR10" s="125"/>
      <c r="BS10" s="125"/>
      <c r="BT10" s="125"/>
      <c r="BU10" s="126">
        <v>3</v>
      </c>
      <c r="BV10" s="127">
        <f>IF(M10=0,"",IF(BU10=0,"",(BU10/M10)))</f>
        <v>0.42857142857143</v>
      </c>
      <c r="BW10" s="128"/>
      <c r="BX10" s="129">
        <f>IFERROR(BW10/BU10,"-")</f>
        <v>0</v>
      </c>
      <c r="BY10" s="130"/>
      <c r="BZ10" s="131">
        <f>IFERROR(BY10/BU10,"-")</f>
        <v>0</v>
      </c>
      <c r="CA10" s="132"/>
      <c r="CB10" s="132"/>
      <c r="CC10" s="132"/>
      <c r="CD10" s="133"/>
      <c r="CE10" s="134">
        <f>IF(M10=0,"",IF(CD10=0,"",(CD10/M10)))</f>
        <v>0</v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92</v>
      </c>
      <c r="G13" s="40"/>
      <c r="H13" s="184"/>
      <c r="I13" s="45"/>
      <c r="J13" s="41">
        <f>SUM(J6:J12)</f>
        <v>24</v>
      </c>
      <c r="K13" s="41">
        <f>SUM(K6:K12)</f>
        <v>0</v>
      </c>
      <c r="L13" s="41">
        <f>SUM(L6:L12)</f>
        <v>1</v>
      </c>
      <c r="M13" s="41">
        <f>SUM(M6:M12)</f>
        <v>7</v>
      </c>
      <c r="N13" s="41">
        <f>SUM(N6:N12)</f>
        <v>7</v>
      </c>
      <c r="O13" s="42">
        <f>IFERROR(M13/L13,"-")</f>
        <v>7</v>
      </c>
      <c r="P13" s="77">
        <f>SUM(P6:P12)</f>
        <v>0</v>
      </c>
      <c r="Q13" s="77">
        <f>SUM(Q6:Q12)</f>
        <v>2</v>
      </c>
      <c r="R13" s="42">
        <f>IFERROR(P13/M13,"-")</f>
        <v>0</v>
      </c>
      <c r="S13" s="43">
        <f>IFERROR(H13/M13,"-")</f>
        <v>0</v>
      </c>
      <c r="T13" s="44">
        <f>SUM(T6:T12)</f>
        <v>0</v>
      </c>
      <c r="U13" s="42">
        <f>IFERROR(T13/M13,"-")</f>
        <v>0</v>
      </c>
      <c r="V13" s="184">
        <f>SUM(V6:V12)</f>
        <v>0</v>
      </c>
      <c r="W13" s="184">
        <f>IFERROR(V13/M13,"-")</f>
        <v>0</v>
      </c>
      <c r="X13" s="184" t="str">
        <f>IFERROR(V13/T13,"-")</f>
        <v>-</v>
      </c>
      <c r="Y13" s="184">
        <f>V13-H13</f>
        <v>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93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76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1.7213913032159</v>
      </c>
      <c r="B6" s="189" t="s">
        <v>94</v>
      </c>
      <c r="C6" s="189" t="s">
        <v>95</v>
      </c>
      <c r="D6" s="189"/>
      <c r="E6" s="189"/>
      <c r="F6" s="89" t="s">
        <v>96</v>
      </c>
      <c r="G6" s="89" t="s">
        <v>83</v>
      </c>
      <c r="H6" s="181">
        <v>6760453</v>
      </c>
      <c r="I6" s="80">
        <v>5461</v>
      </c>
      <c r="J6" s="80">
        <v>0</v>
      </c>
      <c r="K6" s="80">
        <v>285756</v>
      </c>
      <c r="L6" s="93">
        <v>2568</v>
      </c>
      <c r="M6" s="81">
        <f>IFERROR(L6/K6,"-")</f>
        <v>0.0089866879435602</v>
      </c>
      <c r="N6" s="80">
        <v>105</v>
      </c>
      <c r="O6" s="80">
        <v>784</v>
      </c>
      <c r="P6" s="81">
        <f>IFERROR(N6/(L6),"-")</f>
        <v>0.04088785046729</v>
      </c>
      <c r="Q6" s="82">
        <f>IFERROR(H6/SUM(L6:L6),"-")</f>
        <v>2632.5751557632</v>
      </c>
      <c r="R6" s="83">
        <v>219</v>
      </c>
      <c r="S6" s="81">
        <f>IF(L6=0,"-",R6/L6)</f>
        <v>0.085280373831776</v>
      </c>
      <c r="T6" s="186">
        <v>11637385</v>
      </c>
      <c r="U6" s="187">
        <f>IFERROR(T6/L6,"-")</f>
        <v>4531.6919781931</v>
      </c>
      <c r="V6" s="187">
        <f>IFERROR(T6/R6,"-")</f>
        <v>53138.744292237</v>
      </c>
      <c r="W6" s="181">
        <f>SUM(T6:T6)-SUM(H6:H6)</f>
        <v>4876932</v>
      </c>
      <c r="X6" s="85">
        <f>SUM(T6:T6)/SUM(H6:H6)</f>
        <v>1.7213913032159</v>
      </c>
      <c r="Y6" s="78"/>
      <c r="Z6" s="94">
        <v>81</v>
      </c>
      <c r="AA6" s="95">
        <f>IF(L6=0,"",IF(Z6=0,"",(Z6/L6)))</f>
        <v>0.031542056074766</v>
      </c>
      <c r="AB6" s="94">
        <v>1</v>
      </c>
      <c r="AC6" s="96">
        <f>IFERROR(AB6/Z6,"-")</f>
        <v>0.012345679012346</v>
      </c>
      <c r="AD6" s="97">
        <v>3000</v>
      </c>
      <c r="AE6" s="98">
        <f>IFERROR(AD6/Z6,"-")</f>
        <v>37.037037037037</v>
      </c>
      <c r="AF6" s="99">
        <v>1</v>
      </c>
      <c r="AG6" s="99"/>
      <c r="AH6" s="99"/>
      <c r="AI6" s="100">
        <v>10</v>
      </c>
      <c r="AJ6" s="101">
        <f>IF(L6=0,"",IF(AI6=0,"",(AI6/L6)))</f>
        <v>0.0038940809968847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10</v>
      </c>
      <c r="AS6" s="107">
        <f>IF(L6=0,"",IF(AR6=0,"",(AR6/L6)))</f>
        <v>0.0038940809968847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114</v>
      </c>
      <c r="BB6" s="113">
        <f>IF(L6=0,"",IF(BA6=0,"",(BA6/L6)))</f>
        <v>0.044392523364486</v>
      </c>
      <c r="BC6" s="112">
        <v>5</v>
      </c>
      <c r="BD6" s="114">
        <f>IFERROR(BC6/BA6,"-")</f>
        <v>0.043859649122807</v>
      </c>
      <c r="BE6" s="115">
        <v>132000</v>
      </c>
      <c r="BF6" s="116">
        <f>IFERROR(BE6/BA6,"-")</f>
        <v>1157.8947368421</v>
      </c>
      <c r="BG6" s="117">
        <v>2</v>
      </c>
      <c r="BH6" s="117"/>
      <c r="BI6" s="117">
        <v>3</v>
      </c>
      <c r="BJ6" s="119">
        <v>1491</v>
      </c>
      <c r="BK6" s="120">
        <f>IF(L6=0,"",IF(BJ6=0,"",(BJ6/L6)))</f>
        <v>0.58060747663551</v>
      </c>
      <c r="BL6" s="121">
        <v>111</v>
      </c>
      <c r="BM6" s="122">
        <f>IFERROR(BL6/BJ6,"-")</f>
        <v>0.074446680080483</v>
      </c>
      <c r="BN6" s="123">
        <v>2782000</v>
      </c>
      <c r="BO6" s="124">
        <f>IFERROR(BN6/BJ6,"-")</f>
        <v>1865.8618376928</v>
      </c>
      <c r="BP6" s="125">
        <v>44</v>
      </c>
      <c r="BQ6" s="125">
        <v>19</v>
      </c>
      <c r="BR6" s="125">
        <v>48</v>
      </c>
      <c r="BS6" s="126">
        <v>732</v>
      </c>
      <c r="BT6" s="127">
        <f>IF(L6=0,"",IF(BS6=0,"",(BS6/L6)))</f>
        <v>0.28504672897196</v>
      </c>
      <c r="BU6" s="128">
        <v>88</v>
      </c>
      <c r="BV6" s="129">
        <f>IFERROR(BU6/BS6,"-")</f>
        <v>0.12021857923497</v>
      </c>
      <c r="BW6" s="130">
        <v>8057385</v>
      </c>
      <c r="BX6" s="131">
        <f>IFERROR(BW6/BS6,"-")</f>
        <v>11007.356557377</v>
      </c>
      <c r="BY6" s="132">
        <v>22</v>
      </c>
      <c r="BZ6" s="132">
        <v>13</v>
      </c>
      <c r="CA6" s="132">
        <v>53</v>
      </c>
      <c r="CB6" s="133">
        <v>130</v>
      </c>
      <c r="CC6" s="134">
        <f>IF(L6=0,"",IF(CB6=0,"",(CB6/L6)))</f>
        <v>0.050623052959502</v>
      </c>
      <c r="CD6" s="135">
        <v>14</v>
      </c>
      <c r="CE6" s="136">
        <f>IFERROR(CD6/CB6,"-")</f>
        <v>0.10769230769231</v>
      </c>
      <c r="CF6" s="137">
        <v>663000</v>
      </c>
      <c r="CG6" s="138">
        <f>IFERROR(CF6/CB6,"-")</f>
        <v>5100</v>
      </c>
      <c r="CH6" s="139">
        <v>2</v>
      </c>
      <c r="CI6" s="139">
        <v>2</v>
      </c>
      <c r="CJ6" s="139">
        <v>10</v>
      </c>
      <c r="CK6" s="140">
        <v>219</v>
      </c>
      <c r="CL6" s="141">
        <v>11637385</v>
      </c>
      <c r="CM6" s="141">
        <v>978000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97</v>
      </c>
      <c r="C7" s="189" t="s">
        <v>95</v>
      </c>
      <c r="D7" s="189"/>
      <c r="E7" s="189"/>
      <c r="F7" s="89" t="s">
        <v>98</v>
      </c>
      <c r="G7" s="89" t="s">
        <v>83</v>
      </c>
      <c r="H7" s="181">
        <v>0</v>
      </c>
      <c r="I7" s="80">
        <v>0</v>
      </c>
      <c r="J7" s="80">
        <v>0</v>
      </c>
      <c r="K7" s="80">
        <v>3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0.94224475561994</v>
      </c>
      <c r="B8" s="189" t="s">
        <v>99</v>
      </c>
      <c r="C8" s="189" t="s">
        <v>95</v>
      </c>
      <c r="D8" s="189"/>
      <c r="E8" s="189"/>
      <c r="F8" s="89" t="s">
        <v>100</v>
      </c>
      <c r="G8" s="89" t="s">
        <v>83</v>
      </c>
      <c r="H8" s="181">
        <v>2087568</v>
      </c>
      <c r="I8" s="80">
        <v>2084</v>
      </c>
      <c r="J8" s="80">
        <v>0</v>
      </c>
      <c r="K8" s="80">
        <v>41089</v>
      </c>
      <c r="L8" s="93">
        <v>956</v>
      </c>
      <c r="M8" s="81">
        <f>IFERROR(L8/K8,"-")</f>
        <v>0.023266567694517</v>
      </c>
      <c r="N8" s="80">
        <v>22</v>
      </c>
      <c r="O8" s="80">
        <v>349</v>
      </c>
      <c r="P8" s="81">
        <f>IFERROR(N8/(L8),"-")</f>
        <v>0.023012552301255</v>
      </c>
      <c r="Q8" s="82">
        <f>IFERROR(H8/SUM(L8:L8),"-")</f>
        <v>2183.6485355649</v>
      </c>
      <c r="R8" s="83">
        <v>72</v>
      </c>
      <c r="S8" s="81">
        <f>IF(L8=0,"-",R8/L8)</f>
        <v>0.075313807531381</v>
      </c>
      <c r="T8" s="186">
        <v>1967000</v>
      </c>
      <c r="U8" s="187">
        <f>IFERROR(T8/L8,"-")</f>
        <v>2057.5313807531</v>
      </c>
      <c r="V8" s="187">
        <f>IFERROR(T8/R8,"-")</f>
        <v>27319.444444444</v>
      </c>
      <c r="W8" s="181">
        <f>SUM(T8:T8)-SUM(H8:H8)</f>
        <v>-120568</v>
      </c>
      <c r="X8" s="85">
        <f>SUM(T8:T8)/SUM(H8:H8)</f>
        <v>0.94224475561994</v>
      </c>
      <c r="Y8" s="78"/>
      <c r="Z8" s="94">
        <v>53</v>
      </c>
      <c r="AA8" s="95">
        <f>IF(L8=0,"",IF(Z8=0,"",(Z8/L8)))</f>
        <v>0.055439330543933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186</v>
      </c>
      <c r="AJ8" s="101">
        <f>IF(L8=0,"",IF(AI8=0,"",(AI8/L8)))</f>
        <v>0.19456066945607</v>
      </c>
      <c r="AK8" s="100">
        <v>6</v>
      </c>
      <c r="AL8" s="102">
        <f>IFERROR(AK8/AI8,"-")</f>
        <v>0.032258064516129</v>
      </c>
      <c r="AM8" s="103">
        <v>30000</v>
      </c>
      <c r="AN8" s="104">
        <f>IFERROR(AM8/AI8,"-")</f>
        <v>161.29032258065</v>
      </c>
      <c r="AO8" s="105">
        <v>5</v>
      </c>
      <c r="AP8" s="105">
        <v>1</v>
      </c>
      <c r="AQ8" s="105"/>
      <c r="AR8" s="106">
        <v>116</v>
      </c>
      <c r="AS8" s="107">
        <f>IF(L8=0,"",IF(AR8=0,"",(AR8/L8)))</f>
        <v>0.12133891213389</v>
      </c>
      <c r="AT8" s="106">
        <v>3</v>
      </c>
      <c r="AU8" s="108">
        <f>IFERROR(AT8/AR8,"-")</f>
        <v>0.025862068965517</v>
      </c>
      <c r="AV8" s="109">
        <v>14000</v>
      </c>
      <c r="AW8" s="110">
        <f>IFERROR(AV8/AR8,"-")</f>
        <v>120.68965517241</v>
      </c>
      <c r="AX8" s="111">
        <v>2</v>
      </c>
      <c r="AY8" s="111">
        <v>1</v>
      </c>
      <c r="AZ8" s="111"/>
      <c r="BA8" s="112">
        <v>232</v>
      </c>
      <c r="BB8" s="113">
        <f>IF(L8=0,"",IF(BA8=0,"",(BA8/L8)))</f>
        <v>0.24267782426778</v>
      </c>
      <c r="BC8" s="112">
        <v>22</v>
      </c>
      <c r="BD8" s="114">
        <f>IFERROR(BC8/BA8,"-")</f>
        <v>0.094827586206897</v>
      </c>
      <c r="BE8" s="115">
        <v>371000</v>
      </c>
      <c r="BF8" s="116">
        <f>IFERROR(BE8/BA8,"-")</f>
        <v>1599.1379310345</v>
      </c>
      <c r="BG8" s="117">
        <v>11</v>
      </c>
      <c r="BH8" s="117">
        <v>3</v>
      </c>
      <c r="BI8" s="117">
        <v>8</v>
      </c>
      <c r="BJ8" s="119">
        <v>251</v>
      </c>
      <c r="BK8" s="120">
        <f>IF(L8=0,"",IF(BJ8=0,"",(BJ8/L8)))</f>
        <v>0.26255230125523</v>
      </c>
      <c r="BL8" s="121">
        <v>27</v>
      </c>
      <c r="BM8" s="122">
        <f>IFERROR(BL8/BJ8,"-")</f>
        <v>0.10756972111554</v>
      </c>
      <c r="BN8" s="123">
        <v>870000</v>
      </c>
      <c r="BO8" s="124">
        <f>IFERROR(BN8/BJ8,"-")</f>
        <v>3466.1354581673</v>
      </c>
      <c r="BP8" s="125">
        <v>8</v>
      </c>
      <c r="BQ8" s="125">
        <v>11</v>
      </c>
      <c r="BR8" s="125">
        <v>8</v>
      </c>
      <c r="BS8" s="126">
        <v>102</v>
      </c>
      <c r="BT8" s="127">
        <f>IF(L8=0,"",IF(BS8=0,"",(BS8/L8)))</f>
        <v>0.10669456066946</v>
      </c>
      <c r="BU8" s="128">
        <v>12</v>
      </c>
      <c r="BV8" s="129">
        <f>IFERROR(BU8/BS8,"-")</f>
        <v>0.11764705882353</v>
      </c>
      <c r="BW8" s="130">
        <v>636000</v>
      </c>
      <c r="BX8" s="131">
        <f>IFERROR(BW8/BS8,"-")</f>
        <v>6235.2941176471</v>
      </c>
      <c r="BY8" s="132">
        <v>6</v>
      </c>
      <c r="BZ8" s="132"/>
      <c r="CA8" s="132">
        <v>6</v>
      </c>
      <c r="CB8" s="133">
        <v>16</v>
      </c>
      <c r="CC8" s="134">
        <f>IF(L8=0,"",IF(CB8=0,"",(CB8/L8)))</f>
        <v>0.01673640167364</v>
      </c>
      <c r="CD8" s="135">
        <v>2</v>
      </c>
      <c r="CE8" s="136">
        <f>IFERROR(CD8/CB8,"-")</f>
        <v>0.125</v>
      </c>
      <c r="CF8" s="137">
        <v>46000</v>
      </c>
      <c r="CG8" s="138">
        <f>IFERROR(CF8/CB8,"-")</f>
        <v>2875</v>
      </c>
      <c r="CH8" s="139"/>
      <c r="CI8" s="139"/>
      <c r="CJ8" s="139">
        <v>2</v>
      </c>
      <c r="CK8" s="140">
        <v>72</v>
      </c>
      <c r="CL8" s="141">
        <v>1967000</v>
      </c>
      <c r="CM8" s="141">
        <v>488000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101</v>
      </c>
      <c r="G11" s="40"/>
      <c r="H11" s="184"/>
      <c r="I11" s="41">
        <f>SUM(I6:I10)</f>
        <v>7545</v>
      </c>
      <c r="J11" s="41">
        <f>SUM(J6:J10)</f>
        <v>0</v>
      </c>
      <c r="K11" s="41">
        <f>SUM(K6:K10)</f>
        <v>326848</v>
      </c>
      <c r="L11" s="41">
        <f>SUM(L6:L10)</f>
        <v>3524</v>
      </c>
      <c r="M11" s="42">
        <f>IFERROR(L11/K11,"-")</f>
        <v>0.010781770119444</v>
      </c>
      <c r="N11" s="77">
        <f>SUM(N6:N10)</f>
        <v>127</v>
      </c>
      <c r="O11" s="77">
        <f>SUM(O6:O10)</f>
        <v>1133</v>
      </c>
      <c r="P11" s="42">
        <f>IFERROR(N11/L11,"-")</f>
        <v>0.036038592508513</v>
      </c>
      <c r="Q11" s="43">
        <f>IFERROR(H11/L11,"-")</f>
        <v>0</v>
      </c>
      <c r="R11" s="44">
        <f>SUM(R6:R10)</f>
        <v>291</v>
      </c>
      <c r="S11" s="42">
        <f>IFERROR(R11/L11,"-")</f>
        <v>0.082576617480136</v>
      </c>
      <c r="T11" s="184">
        <f>SUM(T6:T10)</f>
        <v>13604385</v>
      </c>
      <c r="U11" s="184">
        <f>IFERROR(T11/L11,"-")</f>
        <v>3860.4951759364</v>
      </c>
      <c r="V11" s="184">
        <f>IFERROR(T11/R11,"-")</f>
        <v>46750.463917526</v>
      </c>
      <c r="W11" s="184">
        <f>T11-H11</f>
        <v>13604385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