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<sst xmlns="http://schemas.openxmlformats.org/spreadsheetml/2006/main" uniqueCount="72">
  <si>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</si>
  <si>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</si>
  <si>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</si>
  <si>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</si>
  <si>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</si>
  <si>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</si>
  <si>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</si>
  <si>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</si>
  <si>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</si>
  <si>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</si>
  <si>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</si>
  <si>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</si>
  <si>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</si>
  <si>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</si>
  <si>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</si>
  <si>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</si>
  <si>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</si>
  <si>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</si>
  <si>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</si>
  <si>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</si>
  <si>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</si>
  <si>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</si>
  <si>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</si>
  <si>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</si>
  <si>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</si>
  <si>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</si>
  <si>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</si>
  <si>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</si>
  <si>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</si>
  <si>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</si>
  <si>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</si>
  <si>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</si>
  <si>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</si>
  <si>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</si>
  <si>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</si>
  <si>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</si>
  <si>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</si>
  <si>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</si>
  <si>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</si>
  <si>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</si>
  <si>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</si>
  <si>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</si>
  <si>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</si>
  <si>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</si>
  <si>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</si>
  <si>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</si>
  <si>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</si>
  <si>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</si>
  <si>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</si>
  <si>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</si>
  <si>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</si>
  <si>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</si>
  <si>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</si>
  <si>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</si>
  <si>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</si>
  <si>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</si>
  <si>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</si>
  <si>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</si>
  <si>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</si>
  <si>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</si>
  <si>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</si>
  <si>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</si>
  <si>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11/1～11/30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</si>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</sst>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199331800</v>
      </c>
      <c r="E6" s="36">
        <v>1606</v>
      </c>
      <c r="F6" s="36">
        <v>0</v>
      </c>
      <c r="G6" s="36">
        <v>5719</v>
      </c>
      <c r="H6" s="43">
        <v>550</v>
      </c>
      <c r="I6" s="44">
        <v>16</v>
      </c>
      <c r="J6" s="47">
        <f>H6+I6</f>
        <v>566</v>
      </c>
      <c r="K6" s="37">
        <f>IFERROR(J6/G6,"-")</f>
        <v>0.098968351110334</v>
      </c>
      <c r="L6" s="36">
        <v>11</v>
      </c>
      <c r="M6" s="36">
        <v>88</v>
      </c>
      <c r="N6" s="37">
        <f>IFERROR(L6/J6,"-")</f>
        <v>0.019434628975265</v>
      </c>
      <c r="O6" s="38">
        <f>IFERROR(D6/J6,"-")</f>
        <v>352176.32508834</v>
      </c>
      <c r="P6" s="39">
        <v>18</v>
      </c>
      <c r="Q6" s="37">
        <f>IFERROR(P6/J6,"-")</f>
        <v>0.031802120141343</v>
      </c>
      <c r="R6" s="216">
        <v>2014000</v>
      </c>
      <c r="S6" s="217">
        <f>IFERROR(R6/J6,"-")</f>
        <v>3558.3038869258</v>
      </c>
      <c r="T6" s="217">
        <f>IFERROR(R6/P6,"-")</f>
        <v>111888.88888889</v>
      </c>
      <c r="U6" s="211">
        <f>IFERROR(R6-D6,"-")</f>
        <v>-197317800</v>
      </c>
      <c r="V6" s="40">
        <f>R6/D6</f>
        <v>0.010103756650971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199331800</v>
      </c>
      <c r="E9" s="21">
        <f>SUM(E6:E7)</f>
        <v>1606</v>
      </c>
      <c r="F9" s="21">
        <f>SUM(F6:F7)</f>
        <v>0</v>
      </c>
      <c r="G9" s="21">
        <f>SUM(G6:G7)</f>
        <v>5719</v>
      </c>
      <c r="H9" s="21">
        <f>SUM(H6:H7)</f>
        <v>550</v>
      </c>
      <c r="I9" s="21">
        <f>SUM(I6:I7)</f>
        <v>16</v>
      </c>
      <c r="J9" s="21">
        <f>SUM(J6:J7)</f>
        <v>566</v>
      </c>
      <c r="K9" s="22">
        <f>IFERROR(J9/G9,"-")</f>
        <v>0.098968351110334</v>
      </c>
      <c r="L9" s="33">
        <f>SUM(L6:L7)</f>
        <v>11</v>
      </c>
      <c r="M9" s="33">
        <f>SUM(M6:M7)</f>
        <v>88</v>
      </c>
      <c r="N9" s="22">
        <f>IFERROR(L9/J9,"-")</f>
        <v>0.019434628975265</v>
      </c>
      <c r="O9" s="23">
        <f>IFERROR(D9/J9,"-")</f>
        <v>352176.32508834</v>
      </c>
      <c r="P9" s="24">
        <f>SUM(P6:P7)</f>
        <v>18</v>
      </c>
      <c r="Q9" s="22">
        <f>IFERROR(P9/J9,"-")</f>
        <v>0.031802120141343</v>
      </c>
      <c r="R9" s="25">
        <f>SUM(R6:R7)</f>
        <v>2014000</v>
      </c>
      <c r="S9" s="25">
        <f>IFERROR(R9/J9,"-")</f>
        <v>3558.3038869258</v>
      </c>
      <c r="T9" s="25">
        <f>IFERROR(R9/P9,"-")</f>
        <v>111888.88888889</v>
      </c>
      <c r="U9" s="26">
        <f>SUM(U6:U7)</f>
        <v>-197317800</v>
      </c>
      <c r="V9" s="27">
        <f>IFERROR(R9/D9,"-")</f>
        <v>0.010103756650971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37236800</v>
      </c>
      <c r="H6" s="201">
        <v>1700</v>
      </c>
      <c r="I6" s="80">
        <v>406</v>
      </c>
      <c r="J6" s="80">
        <v>0</v>
      </c>
      <c r="K6" s="80">
        <v>2723</v>
      </c>
      <c r="L6" s="81">
        <v>148</v>
      </c>
      <c r="M6" s="82">
        <v>140</v>
      </c>
      <c r="N6" s="83">
        <f>IFERROR(L6/K6,"-")</f>
        <v>0.054351817847962</v>
      </c>
      <c r="O6" s="80">
        <v>0</v>
      </c>
      <c r="P6" s="80">
        <v>20</v>
      </c>
      <c r="Q6" s="83">
        <f>IFERROR(O6/L6,"-")</f>
        <v>0</v>
      </c>
      <c r="R6" s="84">
        <f>IFERROR(G6/SUM(L6:L6),"-")</f>
        <v>251600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-37236800</v>
      </c>
      <c r="Y6" s="87">
        <f>SUM(U6:U6)/SUM(G6:G6)</f>
        <v>0</v>
      </c>
      <c r="AA6" s="88">
        <v>8</v>
      </c>
      <c r="AB6" s="89">
        <f>IF(L6=0,"",IF(AA6=0,"",(AA6/L6)))</f>
        <v>0.054054054054054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22</v>
      </c>
      <c r="AK6" s="95">
        <f>IF(L6=0,"",IF(AJ6=0,"",(AJ6/L6)))</f>
        <v>0.14864864864865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20</v>
      </c>
      <c r="AT6" s="101">
        <f>IF(L6=0,"",IF(AS6=0,"",(AS6/L6)))</f>
        <v>0.13513513513514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36</v>
      </c>
      <c r="BC6" s="107">
        <f>IF(L6=0,"",IF(BB6=0,"",(BB6/L6)))</f>
        <v>0.24324324324324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32</v>
      </c>
      <c r="BL6" s="113">
        <f>IF(L6=0,"",IF(BK6=0,"",(BK6/L6)))</f>
        <v>0.21621621621622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>
        <v>25</v>
      </c>
      <c r="BU6" s="120">
        <f>IF(L6=0,"",IF(BT6=0,"",(BT6/L6)))</f>
        <v>0.16891891891892</v>
      </c>
      <c r="BV6" s="121"/>
      <c r="BW6" s="122">
        <f>IFERROR(BV6/BT6,"-")</f>
        <v>0</v>
      </c>
      <c r="BX6" s="123"/>
      <c r="BY6" s="124">
        <f>IFERROR(BX6/BT6,"-")</f>
        <v>0</v>
      </c>
      <c r="BZ6" s="125"/>
      <c r="CA6" s="125"/>
      <c r="CB6" s="125"/>
      <c r="CC6" s="126">
        <v>5</v>
      </c>
      <c r="CD6" s="127">
        <f>IF(L6=0,"",IF(CC6=0,"",(CC6/L6)))</f>
        <v>0.033783783783784</v>
      </c>
      <c r="CE6" s="128"/>
      <c r="CF6" s="129">
        <f>IFERROR(CE6/CC6,"-")</f>
        <v>0</v>
      </c>
      <c r="CG6" s="130"/>
      <c r="CH6" s="131">
        <f>IFERROR(CG6/CC6,"-")</f>
        <v>0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0.0002689690416633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11153700</v>
      </c>
      <c r="H7" s="201">
        <v>1700</v>
      </c>
      <c r="I7" s="80">
        <v>237</v>
      </c>
      <c r="J7" s="80">
        <v>0</v>
      </c>
      <c r="K7" s="80">
        <v>2512</v>
      </c>
      <c r="L7" s="81">
        <v>81</v>
      </c>
      <c r="M7" s="82">
        <v>76</v>
      </c>
      <c r="N7" s="83">
        <f>IFERROR(L7/K7,"-")</f>
        <v>0.032245222929936</v>
      </c>
      <c r="O7" s="80">
        <v>2</v>
      </c>
      <c r="P7" s="80">
        <v>16</v>
      </c>
      <c r="Q7" s="83">
        <f>IFERROR(O7/L7,"-")</f>
        <v>0.024691358024691</v>
      </c>
      <c r="R7" s="84">
        <f>IFERROR(G7/SUM(L7:L7),"-")</f>
        <v>137700</v>
      </c>
      <c r="S7" s="85">
        <v>1</v>
      </c>
      <c r="T7" s="83">
        <f>IF(L7=0,"-",S7/L7)</f>
        <v>0.012345679012346</v>
      </c>
      <c r="U7" s="206">
        <v>3000</v>
      </c>
      <c r="V7" s="207">
        <f>IFERROR(U7/L7,"-")</f>
        <v>37.037037037037</v>
      </c>
      <c r="W7" s="207">
        <f>IFERROR(U7/S7,"-")</f>
        <v>3000</v>
      </c>
      <c r="X7" s="208">
        <f>SUM(U7:U7)-SUM(G7:G7)</f>
        <v>-11150700</v>
      </c>
      <c r="Y7" s="87">
        <f>SUM(U7:U7)/SUM(G7:G7)</f>
        <v>0.0002689690416633</v>
      </c>
      <c r="AA7" s="88">
        <v>5</v>
      </c>
      <c r="AB7" s="89">
        <f>IF(L7=0,"",IF(AA7=0,"",(AA7/L7)))</f>
        <v>0.061728395061728</v>
      </c>
      <c r="AC7" s="88"/>
      <c r="AD7" s="90">
        <f>IFERROR(AC7/AA7,"-")</f>
        <v>0</v>
      </c>
      <c r="AE7" s="91"/>
      <c r="AF7" s="92">
        <f>IFERROR(AE7/AA7,"-")</f>
        <v>0</v>
      </c>
      <c r="AG7" s="93"/>
      <c r="AH7" s="93"/>
      <c r="AI7" s="93"/>
      <c r="AJ7" s="94">
        <v>5</v>
      </c>
      <c r="AK7" s="95">
        <f>IF(L7=0,"",IF(AJ7=0,"",(AJ7/L7)))</f>
        <v>0.061728395061728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>
        <v>11</v>
      </c>
      <c r="AT7" s="101">
        <f>IF(L7=0,"",IF(AS7=0,"",(AS7/L7)))</f>
        <v>0.1358024691358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16</v>
      </c>
      <c r="BC7" s="107">
        <f>IF(L7=0,"",IF(BB7=0,"",(BB7/L7)))</f>
        <v>0.19753086419753</v>
      </c>
      <c r="BD7" s="106"/>
      <c r="BE7" s="108">
        <f>IFERROR(BD7/BB7,"-")</f>
        <v>0</v>
      </c>
      <c r="BF7" s="109"/>
      <c r="BG7" s="110">
        <f>IFERROR(BF7/BB7,"-")</f>
        <v>0</v>
      </c>
      <c r="BH7" s="111"/>
      <c r="BI7" s="111"/>
      <c r="BJ7" s="111"/>
      <c r="BK7" s="112">
        <v>33</v>
      </c>
      <c r="BL7" s="113">
        <f>IF(L7=0,"",IF(BK7=0,"",(BK7/L7)))</f>
        <v>0.40740740740741</v>
      </c>
      <c r="BM7" s="114"/>
      <c r="BN7" s="115">
        <f>IFERROR(BM7/BK7,"-")</f>
        <v>0</v>
      </c>
      <c r="BO7" s="116"/>
      <c r="BP7" s="117">
        <f>IFERROR(BO7/BK7,"-")</f>
        <v>0</v>
      </c>
      <c r="BQ7" s="118"/>
      <c r="BR7" s="118"/>
      <c r="BS7" s="118"/>
      <c r="BT7" s="119">
        <v>8</v>
      </c>
      <c r="BU7" s="120">
        <f>IF(L7=0,"",IF(BT7=0,"",(BT7/L7)))</f>
        <v>0.098765432098765</v>
      </c>
      <c r="BV7" s="121">
        <v>1</v>
      </c>
      <c r="BW7" s="122">
        <f>IFERROR(BV7/BT7,"-")</f>
        <v>0.125</v>
      </c>
      <c r="BX7" s="123">
        <v>3000</v>
      </c>
      <c r="BY7" s="124">
        <f>IFERROR(BX7/BT7,"-")</f>
        <v>375</v>
      </c>
      <c r="BZ7" s="125">
        <v>1</v>
      </c>
      <c r="CA7" s="125"/>
      <c r="CB7" s="125"/>
      <c r="CC7" s="126">
        <v>3</v>
      </c>
      <c r="CD7" s="127">
        <f>IF(L7=0,"",IF(CC7=0,"",(CC7/L7)))</f>
        <v>0.037037037037037</v>
      </c>
      <c r="CE7" s="128"/>
      <c r="CF7" s="129">
        <f>IFERROR(CE7/CC7,"-")</f>
        <v>0</v>
      </c>
      <c r="CG7" s="130"/>
      <c r="CH7" s="131">
        <f>IFERROR(CG7/CC7,"-")</f>
        <v>0</v>
      </c>
      <c r="CI7" s="132"/>
      <c r="CJ7" s="132"/>
      <c r="CK7" s="132"/>
      <c r="CL7" s="133">
        <v>1</v>
      </c>
      <c r="CM7" s="134">
        <v>3000</v>
      </c>
      <c r="CN7" s="134">
        <v>3000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0.030345471521942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2998800</v>
      </c>
      <c r="H8" s="201">
        <v>1700</v>
      </c>
      <c r="I8" s="80">
        <v>94</v>
      </c>
      <c r="J8" s="80">
        <v>0</v>
      </c>
      <c r="K8" s="80">
        <v>484</v>
      </c>
      <c r="L8" s="81">
        <v>42</v>
      </c>
      <c r="M8" s="82">
        <v>36</v>
      </c>
      <c r="N8" s="83">
        <f>IFERROR(L8/K8,"-")</f>
        <v>0.086776859504132</v>
      </c>
      <c r="O8" s="80">
        <v>1</v>
      </c>
      <c r="P8" s="80">
        <v>4</v>
      </c>
      <c r="Q8" s="83">
        <f>IFERROR(O8/L8,"-")</f>
        <v>0.023809523809524</v>
      </c>
      <c r="R8" s="84">
        <f>IFERROR(G8/SUM(L8:L8),"-")</f>
        <v>71400</v>
      </c>
      <c r="S8" s="85">
        <v>1</v>
      </c>
      <c r="T8" s="83">
        <f>IF(L8=0,"-",S8/L8)</f>
        <v>0.023809523809524</v>
      </c>
      <c r="U8" s="206">
        <v>91000</v>
      </c>
      <c r="V8" s="207">
        <f>IFERROR(U8/L8,"-")</f>
        <v>2166.6666666667</v>
      </c>
      <c r="W8" s="207">
        <f>IFERROR(U8/S8,"-")</f>
        <v>91000</v>
      </c>
      <c r="X8" s="208">
        <f>SUM(U8:U8)-SUM(G8:G8)</f>
        <v>-2907800</v>
      </c>
      <c r="Y8" s="87">
        <f>SUM(U8:U8)/SUM(G8:G8)</f>
        <v>0.030345471521942</v>
      </c>
      <c r="AA8" s="88">
        <v>6</v>
      </c>
      <c r="AB8" s="89">
        <f>IF(L8=0,"",IF(AA8=0,"",(AA8/L8)))</f>
        <v>0.14285714285714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3</v>
      </c>
      <c r="AK8" s="95">
        <f>IF(L8=0,"",IF(AJ8=0,"",(AJ8/L8)))</f>
        <v>0.071428571428571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3</v>
      </c>
      <c r="AT8" s="101">
        <f>IF(L8=0,"",IF(AS8=0,"",(AS8/L8)))</f>
        <v>0.071428571428571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3</v>
      </c>
      <c r="BC8" s="107">
        <f>IF(L8=0,"",IF(BB8=0,"",(BB8/L8)))</f>
        <v>0.071428571428571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15</v>
      </c>
      <c r="BL8" s="113">
        <f>IF(L8=0,"",IF(BK8=0,"",(BK8/L8)))</f>
        <v>0.35714285714286</v>
      </c>
      <c r="BM8" s="114"/>
      <c r="BN8" s="115">
        <f>IFERROR(BM8/BK8,"-")</f>
        <v>0</v>
      </c>
      <c r="BO8" s="116"/>
      <c r="BP8" s="117">
        <f>IFERROR(BO8/BK8,"-")</f>
        <v>0</v>
      </c>
      <c r="BQ8" s="118"/>
      <c r="BR8" s="118"/>
      <c r="BS8" s="118"/>
      <c r="BT8" s="119">
        <v>10</v>
      </c>
      <c r="BU8" s="120">
        <f>IF(L8=0,"",IF(BT8=0,"",(BT8/L8)))</f>
        <v>0.23809523809524</v>
      </c>
      <c r="BV8" s="121"/>
      <c r="BW8" s="122">
        <f>IFERROR(BV8/BT8,"-")</f>
        <v>0</v>
      </c>
      <c r="BX8" s="123"/>
      <c r="BY8" s="124">
        <f>IFERROR(BX8/BT8,"-")</f>
        <v>0</v>
      </c>
      <c r="BZ8" s="125"/>
      <c r="CA8" s="125"/>
      <c r="CB8" s="125"/>
      <c r="CC8" s="126">
        <v>2</v>
      </c>
      <c r="CD8" s="127">
        <f>IF(L8=0,"",IF(CC8=0,"",(CC8/L8)))</f>
        <v>0.047619047619048</v>
      </c>
      <c r="CE8" s="128">
        <v>1</v>
      </c>
      <c r="CF8" s="129">
        <f>IFERROR(CE8/CC8,"-")</f>
        <v>0.5</v>
      </c>
      <c r="CG8" s="130">
        <v>91000</v>
      </c>
      <c r="CH8" s="131">
        <f>IFERROR(CG8/CC8,"-")</f>
        <v>45500</v>
      </c>
      <c r="CI8" s="132"/>
      <c r="CJ8" s="132"/>
      <c r="CK8" s="132">
        <v>1</v>
      </c>
      <c r="CL8" s="133">
        <v>1</v>
      </c>
      <c r="CM8" s="134">
        <v>91000</v>
      </c>
      <c r="CN8" s="134">
        <v>91000</v>
      </c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>
        <f>Y10</f>
        <v>0.012978015107221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147942500</v>
      </c>
      <c r="H10" s="201">
        <v>1700</v>
      </c>
      <c r="I10" s="80">
        <v>869</v>
      </c>
      <c r="J10" s="80">
        <v>0</v>
      </c>
      <c r="K10" s="80">
        <v>0</v>
      </c>
      <c r="L10" s="81">
        <v>295</v>
      </c>
      <c r="M10" s="82">
        <v>283</v>
      </c>
      <c r="N10" s="83" t="str">
        <f>IFERROR(L10/K10,"-")</f>
        <v>-</v>
      </c>
      <c r="O10" s="80">
        <v>8</v>
      </c>
      <c r="P10" s="80">
        <v>48</v>
      </c>
      <c r="Q10" s="83">
        <f>IFERROR(O10/L10,"-")</f>
        <v>0.027118644067797</v>
      </c>
      <c r="R10" s="84">
        <f>IFERROR(G10/SUM(L10:L10),"-")</f>
        <v>501500</v>
      </c>
      <c r="S10" s="85">
        <v>16</v>
      </c>
      <c r="T10" s="83">
        <f>IF(L10=0,"-",S10/L10)</f>
        <v>0.054237288135593</v>
      </c>
      <c r="U10" s="206">
        <v>1920000</v>
      </c>
      <c r="V10" s="207">
        <f>IFERROR(U10/L10,"-")</f>
        <v>6508.4745762712</v>
      </c>
      <c r="W10" s="207">
        <f>IFERROR(U10/S10,"-")</f>
        <v>120000</v>
      </c>
      <c r="X10" s="208">
        <f>SUM(U10:U10)-SUM(G10:G10)</f>
        <v>-146022500</v>
      </c>
      <c r="Y10" s="87">
        <f>SUM(U10:U10)/SUM(G10:G10)</f>
        <v>0.012978015107221</v>
      </c>
      <c r="AA10" s="88">
        <v>12</v>
      </c>
      <c r="AB10" s="89">
        <f>IF(L10=0,"",IF(AA10=0,"",(AA10/L10)))</f>
        <v>0.040677966101695</v>
      </c>
      <c r="AC10" s="88"/>
      <c r="AD10" s="90">
        <f>IFERROR(AC10/AA10,"-")</f>
        <v>0</v>
      </c>
      <c r="AE10" s="91"/>
      <c r="AF10" s="92">
        <f>IFERROR(AE10/AA10,"-")</f>
        <v>0</v>
      </c>
      <c r="AG10" s="93"/>
      <c r="AH10" s="93"/>
      <c r="AI10" s="93"/>
      <c r="AJ10" s="94">
        <v>22</v>
      </c>
      <c r="AK10" s="95">
        <f>IF(L10=0,"",IF(AJ10=0,"",(AJ10/L10)))</f>
        <v>0.074576271186441</v>
      </c>
      <c r="AL10" s="94"/>
      <c r="AM10" s="96">
        <f>IFERROR(AL10/AJ10,"-")</f>
        <v>0</v>
      </c>
      <c r="AN10" s="97"/>
      <c r="AO10" s="98">
        <f>IFERROR(AN10/AJ10,"-")</f>
        <v>0</v>
      </c>
      <c r="AP10" s="99"/>
      <c r="AQ10" s="99"/>
      <c r="AR10" s="99"/>
      <c r="AS10" s="100">
        <v>16</v>
      </c>
      <c r="AT10" s="101">
        <f>IF(L10=0,"",IF(AS10=0,"",(AS10/L10)))</f>
        <v>0.054237288135593</v>
      </c>
      <c r="AU10" s="100"/>
      <c r="AV10" s="102">
        <f>IFERROR(AU10/AS10,"-")</f>
        <v>0</v>
      </c>
      <c r="AW10" s="103"/>
      <c r="AX10" s="104">
        <f>IFERROR(AW10/AS10,"-")</f>
        <v>0</v>
      </c>
      <c r="AY10" s="105"/>
      <c r="AZ10" s="105"/>
      <c r="BA10" s="105"/>
      <c r="BB10" s="106">
        <v>66</v>
      </c>
      <c r="BC10" s="107">
        <f>IF(L10=0,"",IF(BB10=0,"",(BB10/L10)))</f>
        <v>0.22372881355932</v>
      </c>
      <c r="BD10" s="106">
        <v>4</v>
      </c>
      <c r="BE10" s="108">
        <f>IFERROR(BD10/BB10,"-")</f>
        <v>0.060606060606061</v>
      </c>
      <c r="BF10" s="109">
        <v>29000</v>
      </c>
      <c r="BG10" s="110">
        <f>IFERROR(BF10/BB10,"-")</f>
        <v>439.39393939394</v>
      </c>
      <c r="BH10" s="111">
        <v>3</v>
      </c>
      <c r="BI10" s="111"/>
      <c r="BJ10" s="111">
        <v>1</v>
      </c>
      <c r="BK10" s="112">
        <v>98</v>
      </c>
      <c r="BL10" s="113">
        <f>IF(L10=0,"",IF(BK10=0,"",(BK10/L10)))</f>
        <v>0.33220338983051</v>
      </c>
      <c r="BM10" s="114">
        <v>6</v>
      </c>
      <c r="BN10" s="115">
        <f>IFERROR(BM10/BK10,"-")</f>
        <v>0.061224489795918</v>
      </c>
      <c r="BO10" s="116">
        <v>1794000</v>
      </c>
      <c r="BP10" s="117">
        <f>IFERROR(BO10/BK10,"-")</f>
        <v>18306.12244898</v>
      </c>
      <c r="BQ10" s="118">
        <v>2</v>
      </c>
      <c r="BR10" s="118">
        <v>1</v>
      </c>
      <c r="BS10" s="118">
        <v>3</v>
      </c>
      <c r="BT10" s="119">
        <v>58</v>
      </c>
      <c r="BU10" s="120">
        <f>IF(L10=0,"",IF(BT10=0,"",(BT10/L10)))</f>
        <v>0.19661016949153</v>
      </c>
      <c r="BV10" s="121">
        <v>3</v>
      </c>
      <c r="BW10" s="122">
        <f>IFERROR(BV10/BT10,"-")</f>
        <v>0.051724137931034</v>
      </c>
      <c r="BX10" s="123">
        <v>44000</v>
      </c>
      <c r="BY10" s="124">
        <f>IFERROR(BX10/BT10,"-")</f>
        <v>758.62068965517</v>
      </c>
      <c r="BZ10" s="125"/>
      <c r="CA10" s="125">
        <v>2</v>
      </c>
      <c r="CB10" s="125">
        <v>1</v>
      </c>
      <c r="CC10" s="126">
        <v>23</v>
      </c>
      <c r="CD10" s="127">
        <f>IF(L10=0,"",IF(CC10=0,"",(CC10/L10)))</f>
        <v>0.077966101694915</v>
      </c>
      <c r="CE10" s="128">
        <v>3</v>
      </c>
      <c r="CF10" s="129">
        <f>IFERROR(CE10/CC10,"-")</f>
        <v>0.1304347826087</v>
      </c>
      <c r="CG10" s="130">
        <v>53000</v>
      </c>
      <c r="CH10" s="131">
        <f>IFERROR(CG10/CC10,"-")</f>
        <v>2304.347826087</v>
      </c>
      <c r="CI10" s="132">
        <v>1</v>
      </c>
      <c r="CJ10" s="132"/>
      <c r="CK10" s="132">
        <v>2</v>
      </c>
      <c r="CL10" s="133">
        <v>16</v>
      </c>
      <c r="CM10" s="134">
        <v>1920000</v>
      </c>
      <c r="CN10" s="134">
        <v>1691000</v>
      </c>
      <c r="CO10" s="134"/>
      <c r="CP10" s="135" t="str">
        <f>IF(AND(CN10=0,CO10=0),"",IF(AND(CN10&lt;=100000,CO10&lt;=100000),"",IF(CN10/CM10&gt;0.7,"男高",IF(CO10/CM10&gt;0.7,"女高",""))))</f>
        <v>男高</v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0.010103756650971</v>
      </c>
      <c r="B13" s="154"/>
      <c r="C13" s="154"/>
      <c r="D13" s="154"/>
      <c r="E13" s="155" t="s">
        <v>71</v>
      </c>
      <c r="F13" s="155"/>
      <c r="G13" s="204">
        <f>SUM(G6:G12)</f>
        <v>199331800</v>
      </c>
      <c r="H13" s="204"/>
      <c r="I13" s="154">
        <f>SUM(I6:I12)</f>
        <v>1606</v>
      </c>
      <c r="J13" s="154">
        <f>SUM(J6:J12)</f>
        <v>0</v>
      </c>
      <c r="K13" s="154">
        <f>SUM(K6:K12)</f>
        <v>5719</v>
      </c>
      <c r="L13" s="154">
        <f>SUM(L6:L12)</f>
        <v>566</v>
      </c>
      <c r="M13" s="154">
        <f>SUM(M6:M12)</f>
        <v>535</v>
      </c>
      <c r="N13" s="156">
        <f>IFERROR(L13/K13,"-")</f>
        <v>0.098968351110334</v>
      </c>
      <c r="O13" s="157">
        <f>SUM(O6:O12)</f>
        <v>11</v>
      </c>
      <c r="P13" s="157">
        <f>SUM(P6:P12)</f>
        <v>88</v>
      </c>
      <c r="Q13" s="156">
        <f>IFERROR(O13/L13,"-")</f>
        <v>0.019434628975265</v>
      </c>
      <c r="R13" s="158">
        <f>IFERROR(G13/L13,"-")</f>
        <v>352176.32508834</v>
      </c>
      <c r="S13" s="159">
        <f>SUM(S6:S12)</f>
        <v>18</v>
      </c>
      <c r="T13" s="156">
        <f>IFERROR(S13/L13,"-")</f>
        <v>0.031802120141343</v>
      </c>
      <c r="U13" s="209">
        <f>SUM(U6:U12)</f>
        <v>2014000</v>
      </c>
      <c r="V13" s="209">
        <f>IFERROR(U13/L13,"-")</f>
        <v>3558.3038869258</v>
      </c>
      <c r="W13" s="209">
        <f>IFERROR(U13/S13,"-")</f>
        <v>111888.88888889</v>
      </c>
      <c r="X13" s="209">
        <f>U13-G13</f>
        <v>-197317800</v>
      </c>
      <c r="Y13" s="160">
        <f>U13/G13</f>
        <v>0.010103756650971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