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<sst xmlns="http://schemas.openxmlformats.org/spreadsheetml/2006/main" uniqueCount="72">
  <si>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</si>
  <si>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</si>
  <si>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</si>
  <si>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</si>
  <si>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</si>
  <si>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</si>
  <si>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</si>
  <si>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</si>
  <si>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</si>
  <si>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</si>
  <si>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</si>
  <si>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</si>
  <si>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</si>
  <si>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</si>
  <si>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</si>
  <si>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</si>
  <si>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</si>
  <si>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</si>
  <si>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</si>
  <si>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</si>
  <si>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</si>
  <si>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</si>
  <si>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</si>
  <si>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</si>
  <si>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</si>
  <si>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</si>
  <si>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</si>
  <si>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</si>
  <si>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</si>
  <si>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</si>
  <si>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</si>
  <si>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</si>
  <si>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</si>
  <si>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</si>
  <si>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</si>
  <si>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</si>
  <si>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</si>
  <si>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</si>
  <si>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</si>
  <si>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</si>
  <si>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</si>
  <si>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</si>
  <si>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</si>
  <si>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</si>
  <si>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</si>
  <si>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</si>
  <si>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</si>
  <si>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</si>
  <si>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</si>
  <si>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</si>
  <si>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</si>
  <si>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</si>
  <si>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</si>
  <si>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</si>
  <si>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</si>
  <si>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</si>
  <si>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</si>
  <si>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</si>
  <si>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</si>
  <si>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</si>
  <si>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</si>
  <si>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</si>
  <si>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10/21～10/31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</si>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</sst>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78676000</v>
      </c>
      <c r="E6" s="36">
        <v>932</v>
      </c>
      <c r="F6" s="36">
        <v>0</v>
      </c>
      <c r="G6" s="36">
        <v>6310</v>
      </c>
      <c r="H6" s="43">
        <v>366</v>
      </c>
      <c r="I6" s="44">
        <v>6</v>
      </c>
      <c r="J6" s="47">
        <f>H6+I6</f>
        <v>372</v>
      </c>
      <c r="K6" s="37">
        <f>IFERROR(J6/G6,"-")</f>
        <v>0.058954041204437</v>
      </c>
      <c r="L6" s="36">
        <v>5</v>
      </c>
      <c r="M6" s="36">
        <v>49</v>
      </c>
      <c r="N6" s="37">
        <f>IFERROR(L6/J6,"-")</f>
        <v>0.013440860215054</v>
      </c>
      <c r="O6" s="38">
        <f>IFERROR(D6/J6,"-")</f>
        <v>211494.62365591</v>
      </c>
      <c r="P6" s="39">
        <v>9</v>
      </c>
      <c r="Q6" s="37">
        <f>IFERROR(P6/J6,"-")</f>
        <v>0.024193548387097</v>
      </c>
      <c r="R6" s="216">
        <v>129000</v>
      </c>
      <c r="S6" s="217">
        <f>IFERROR(R6/J6,"-")</f>
        <v>346.77419354839</v>
      </c>
      <c r="T6" s="217">
        <f>IFERROR(R6/P6,"-")</f>
        <v>14333.333333333</v>
      </c>
      <c r="U6" s="211">
        <f>IFERROR(R6-D6,"-")</f>
        <v>-78547000</v>
      </c>
      <c r="V6" s="40">
        <f>R6/D6</f>
        <v>0.0016396359753928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78676000</v>
      </c>
      <c r="E9" s="21">
        <f>SUM(E6:E7)</f>
        <v>932</v>
      </c>
      <c r="F9" s="21">
        <f>SUM(F6:F7)</f>
        <v>0</v>
      </c>
      <c r="G9" s="21">
        <f>SUM(G6:G7)</f>
        <v>6310</v>
      </c>
      <c r="H9" s="21">
        <f>SUM(H6:H7)</f>
        <v>366</v>
      </c>
      <c r="I9" s="21">
        <f>SUM(I6:I7)</f>
        <v>6</v>
      </c>
      <c r="J9" s="21">
        <f>SUM(J6:J7)</f>
        <v>372</v>
      </c>
      <c r="K9" s="22">
        <f>IFERROR(J9/G9,"-")</f>
        <v>0.058954041204437</v>
      </c>
      <c r="L9" s="33">
        <f>SUM(L6:L7)</f>
        <v>5</v>
      </c>
      <c r="M9" s="33">
        <f>SUM(M6:M7)</f>
        <v>49</v>
      </c>
      <c r="N9" s="22">
        <f>IFERROR(L9/J9,"-")</f>
        <v>0.013440860215054</v>
      </c>
      <c r="O9" s="23">
        <f>IFERROR(D9/J9,"-")</f>
        <v>211494.62365591</v>
      </c>
      <c r="P9" s="24">
        <f>SUM(P6:P7)</f>
        <v>9</v>
      </c>
      <c r="Q9" s="22">
        <f>IFERROR(P9/J9,"-")</f>
        <v>0.024193548387097</v>
      </c>
      <c r="R9" s="25">
        <f>SUM(R6:R7)</f>
        <v>129000</v>
      </c>
      <c r="S9" s="25">
        <f>IFERROR(R9/J9,"-")</f>
        <v>346.77419354839</v>
      </c>
      <c r="T9" s="25">
        <f>IFERROR(R9/P9,"-")</f>
        <v>14333.333333333</v>
      </c>
      <c r="U9" s="26">
        <f>SUM(U6:U7)</f>
        <v>-78547000</v>
      </c>
      <c r="V9" s="27">
        <f>IFERROR(R9/D9,"-")</f>
        <v>0.0016396359753928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0.00071818442976156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23670800</v>
      </c>
      <c r="H6" s="201">
        <v>1700</v>
      </c>
      <c r="I6" s="80">
        <v>283</v>
      </c>
      <c r="J6" s="80">
        <v>0</v>
      </c>
      <c r="K6" s="80">
        <v>1981</v>
      </c>
      <c r="L6" s="81">
        <v>118</v>
      </c>
      <c r="M6" s="82">
        <v>104</v>
      </c>
      <c r="N6" s="83">
        <f>IFERROR(L6/K6,"-")</f>
        <v>0.059565875820293</v>
      </c>
      <c r="O6" s="80">
        <v>1</v>
      </c>
      <c r="P6" s="80">
        <v>18</v>
      </c>
      <c r="Q6" s="83">
        <f>IFERROR(O6/L6,"-")</f>
        <v>0.0084745762711864</v>
      </c>
      <c r="R6" s="84">
        <f>IFERROR(G6/SUM(L6:L6),"-")</f>
        <v>200600</v>
      </c>
      <c r="S6" s="85">
        <v>2</v>
      </c>
      <c r="T6" s="83">
        <f>IF(L6=0,"-",S6/L6)</f>
        <v>0.016949152542373</v>
      </c>
      <c r="U6" s="206">
        <v>17000</v>
      </c>
      <c r="V6" s="207">
        <f>IFERROR(U6/L6,"-")</f>
        <v>144.06779661017</v>
      </c>
      <c r="W6" s="207">
        <f>IFERROR(U6/S6,"-")</f>
        <v>8500</v>
      </c>
      <c r="X6" s="208">
        <f>SUM(U6:U6)-SUM(G6:G6)</f>
        <v>-23653800</v>
      </c>
      <c r="Y6" s="87">
        <f>SUM(U6:U6)/SUM(G6:G6)</f>
        <v>0.00071818442976156</v>
      </c>
      <c r="AA6" s="88">
        <v>14</v>
      </c>
      <c r="AB6" s="89">
        <f>IF(L6=0,"",IF(AA6=0,"",(AA6/L6)))</f>
        <v>0.11864406779661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14</v>
      </c>
      <c r="AK6" s="95">
        <f>IF(L6=0,"",IF(AJ6=0,"",(AJ6/L6)))</f>
        <v>0.11864406779661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16</v>
      </c>
      <c r="AT6" s="101">
        <f>IF(L6=0,"",IF(AS6=0,"",(AS6/L6)))</f>
        <v>0.13559322033898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18</v>
      </c>
      <c r="BC6" s="107">
        <f>IF(L6=0,"",IF(BB6=0,"",(BB6/L6)))</f>
        <v>0.15254237288136</v>
      </c>
      <c r="BD6" s="106">
        <v>1</v>
      </c>
      <c r="BE6" s="108">
        <f>IFERROR(BD6/BB6,"-")</f>
        <v>0.055555555555556</v>
      </c>
      <c r="BF6" s="109">
        <v>14000</v>
      </c>
      <c r="BG6" s="110">
        <f>IFERROR(BF6/BB6,"-")</f>
        <v>777.77777777778</v>
      </c>
      <c r="BH6" s="111"/>
      <c r="BI6" s="111"/>
      <c r="BJ6" s="111">
        <v>1</v>
      </c>
      <c r="BK6" s="112">
        <v>38</v>
      </c>
      <c r="BL6" s="113">
        <f>IF(L6=0,"",IF(BK6=0,"",(BK6/L6)))</f>
        <v>0.32203389830508</v>
      </c>
      <c r="BM6" s="114">
        <v>1</v>
      </c>
      <c r="BN6" s="115">
        <f>IFERROR(BM6/BK6,"-")</f>
        <v>0.026315789473684</v>
      </c>
      <c r="BO6" s="116">
        <v>3000</v>
      </c>
      <c r="BP6" s="117">
        <f>IFERROR(BO6/BK6,"-")</f>
        <v>78.947368421053</v>
      </c>
      <c r="BQ6" s="118">
        <v>1</v>
      </c>
      <c r="BR6" s="118"/>
      <c r="BS6" s="118"/>
      <c r="BT6" s="119">
        <v>9</v>
      </c>
      <c r="BU6" s="120">
        <f>IF(L6=0,"",IF(BT6=0,"",(BT6/L6)))</f>
        <v>0.076271186440678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>
        <v>9</v>
      </c>
      <c r="CD6" s="127">
        <f>IF(L6=0,"",IF(CC6=0,"",(CC6/L6)))</f>
        <v>0.076271186440678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2</v>
      </c>
      <c r="CM6" s="134">
        <v>17000</v>
      </c>
      <c r="CN6" s="134">
        <v>14000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0.0017690301783444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30525200</v>
      </c>
      <c r="H7" s="201">
        <v>1700</v>
      </c>
      <c r="I7" s="80">
        <v>388</v>
      </c>
      <c r="J7" s="80">
        <v>0</v>
      </c>
      <c r="K7" s="80">
        <v>2900</v>
      </c>
      <c r="L7" s="81">
        <v>134</v>
      </c>
      <c r="M7" s="82">
        <v>133</v>
      </c>
      <c r="N7" s="83">
        <f>IFERROR(L7/K7,"-")</f>
        <v>0.046206896551724</v>
      </c>
      <c r="O7" s="80">
        <v>1</v>
      </c>
      <c r="P7" s="80">
        <v>17</v>
      </c>
      <c r="Q7" s="83">
        <f>IFERROR(O7/L7,"-")</f>
        <v>0.0074626865671642</v>
      </c>
      <c r="R7" s="84">
        <f>IFERROR(G7/SUM(L7:L7),"-")</f>
        <v>227800</v>
      </c>
      <c r="S7" s="85">
        <v>3</v>
      </c>
      <c r="T7" s="83">
        <f>IF(L7=0,"-",S7/L7)</f>
        <v>0.022388059701493</v>
      </c>
      <c r="U7" s="206">
        <v>54000</v>
      </c>
      <c r="V7" s="207">
        <f>IFERROR(U7/L7,"-")</f>
        <v>402.98507462687</v>
      </c>
      <c r="W7" s="207">
        <f>IFERROR(U7/S7,"-")</f>
        <v>18000</v>
      </c>
      <c r="X7" s="208">
        <f>SUM(U7:U7)-SUM(G7:G7)</f>
        <v>-30471200</v>
      </c>
      <c r="Y7" s="87">
        <f>SUM(U7:U7)/SUM(G7:G7)</f>
        <v>0.0017690301783444</v>
      </c>
      <c r="AA7" s="88">
        <v>1</v>
      </c>
      <c r="AB7" s="89">
        <f>IF(L7=0,"",IF(AA7=0,"",(AA7/L7)))</f>
        <v>0.0074626865671642</v>
      </c>
      <c r="AC7" s="88"/>
      <c r="AD7" s="90">
        <f>IFERROR(AC7/AA7,"-")</f>
        <v>0</v>
      </c>
      <c r="AE7" s="91"/>
      <c r="AF7" s="92">
        <f>IFERROR(AE7/AA7,"-")</f>
        <v>0</v>
      </c>
      <c r="AG7" s="93"/>
      <c r="AH7" s="93"/>
      <c r="AI7" s="93"/>
      <c r="AJ7" s="94">
        <v>9</v>
      </c>
      <c r="AK7" s="95">
        <f>IF(L7=0,"",IF(AJ7=0,"",(AJ7/L7)))</f>
        <v>0.067164179104478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11</v>
      </c>
      <c r="AT7" s="101">
        <f>IF(L7=0,"",IF(AS7=0,"",(AS7/L7)))</f>
        <v>0.082089552238806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30</v>
      </c>
      <c r="BC7" s="107">
        <f>IF(L7=0,"",IF(BB7=0,"",(BB7/L7)))</f>
        <v>0.22388059701493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>
        <v>53</v>
      </c>
      <c r="BL7" s="113">
        <f>IF(L7=0,"",IF(BK7=0,"",(BK7/L7)))</f>
        <v>0.3955223880597</v>
      </c>
      <c r="BM7" s="114">
        <v>2</v>
      </c>
      <c r="BN7" s="115">
        <f>IFERROR(BM7/BK7,"-")</f>
        <v>0.037735849056604</v>
      </c>
      <c r="BO7" s="116">
        <v>21000</v>
      </c>
      <c r="BP7" s="117">
        <f>IFERROR(BO7/BK7,"-")</f>
        <v>396.22641509434</v>
      </c>
      <c r="BQ7" s="118"/>
      <c r="BR7" s="118"/>
      <c r="BS7" s="118">
        <v>2</v>
      </c>
      <c r="BT7" s="119">
        <v>23</v>
      </c>
      <c r="BU7" s="120">
        <f>IF(L7=0,"",IF(BT7=0,"",(BT7/L7)))</f>
        <v>0.17164179104478</v>
      </c>
      <c r="BV7" s="121">
        <v>1</v>
      </c>
      <c r="BW7" s="122">
        <f>IFERROR(BV7/BT7,"-")</f>
        <v>0.043478260869565</v>
      </c>
      <c r="BX7" s="123">
        <v>33000</v>
      </c>
      <c r="BY7" s="124">
        <f>IFERROR(BX7/BT7,"-")</f>
        <v>1434.7826086957</v>
      </c>
      <c r="BZ7" s="125"/>
      <c r="CA7" s="125"/>
      <c r="CB7" s="125">
        <v>1</v>
      </c>
      <c r="CC7" s="126">
        <v>7</v>
      </c>
      <c r="CD7" s="127">
        <f>IF(L7=0,"",IF(CC7=0,"",(CC7/L7)))</f>
        <v>0.052238805970149</v>
      </c>
      <c r="CE7" s="128"/>
      <c r="CF7" s="129">
        <f>IFERROR(CE7/CC7,"-")</f>
        <v>0</v>
      </c>
      <c r="CG7" s="130"/>
      <c r="CH7" s="131">
        <f>IFERROR(CG7/CC7,"-")</f>
        <v>0</v>
      </c>
      <c r="CI7" s="132"/>
      <c r="CJ7" s="132"/>
      <c r="CK7" s="132"/>
      <c r="CL7" s="133">
        <v>3</v>
      </c>
      <c r="CM7" s="134">
        <v>54000</v>
      </c>
      <c r="CN7" s="134">
        <v>33000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0.0023692810457516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24480000</v>
      </c>
      <c r="H8" s="201">
        <v>1700</v>
      </c>
      <c r="I8" s="80">
        <v>261</v>
      </c>
      <c r="J8" s="80">
        <v>0</v>
      </c>
      <c r="K8" s="80">
        <v>1427</v>
      </c>
      <c r="L8" s="81">
        <v>120</v>
      </c>
      <c r="M8" s="82">
        <v>114</v>
      </c>
      <c r="N8" s="83">
        <f>IFERROR(L8/K8,"-")</f>
        <v>0.084092501751927</v>
      </c>
      <c r="O8" s="80">
        <v>3</v>
      </c>
      <c r="P8" s="80">
        <v>14</v>
      </c>
      <c r="Q8" s="83">
        <f>IFERROR(O8/L8,"-")</f>
        <v>0.025</v>
      </c>
      <c r="R8" s="84">
        <f>IFERROR(G8/SUM(L8:L8),"-")</f>
        <v>204000</v>
      </c>
      <c r="S8" s="85">
        <v>4</v>
      </c>
      <c r="T8" s="83">
        <f>IF(L8=0,"-",S8/L8)</f>
        <v>0.033333333333333</v>
      </c>
      <c r="U8" s="206">
        <v>58000</v>
      </c>
      <c r="V8" s="207">
        <f>IFERROR(U8/L8,"-")</f>
        <v>483.33333333333</v>
      </c>
      <c r="W8" s="207">
        <f>IFERROR(U8/S8,"-")</f>
        <v>14500</v>
      </c>
      <c r="X8" s="208">
        <f>SUM(U8:U8)-SUM(G8:G8)</f>
        <v>-24422000</v>
      </c>
      <c r="Y8" s="87">
        <f>SUM(U8:U8)/SUM(G8:G8)</f>
        <v>0.0023692810457516</v>
      </c>
      <c r="AA8" s="88">
        <v>6</v>
      </c>
      <c r="AB8" s="89">
        <f>IF(L8=0,"",IF(AA8=0,"",(AA8/L8)))</f>
        <v>0.05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4</v>
      </c>
      <c r="AK8" s="95">
        <f>IF(L8=0,"",IF(AJ8=0,"",(AJ8/L8)))</f>
        <v>0.033333333333333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8</v>
      </c>
      <c r="AT8" s="101">
        <f>IF(L8=0,"",IF(AS8=0,"",(AS8/L8)))</f>
        <v>0.066666666666667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28</v>
      </c>
      <c r="BC8" s="107">
        <f>IF(L8=0,"",IF(BB8=0,"",(BB8/L8)))</f>
        <v>0.23333333333333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40</v>
      </c>
      <c r="BL8" s="113">
        <f>IF(L8=0,"",IF(BK8=0,"",(BK8/L8)))</f>
        <v>0.33333333333333</v>
      </c>
      <c r="BM8" s="114">
        <v>2</v>
      </c>
      <c r="BN8" s="115">
        <f>IFERROR(BM8/BK8,"-")</f>
        <v>0.05</v>
      </c>
      <c r="BO8" s="116">
        <v>50000</v>
      </c>
      <c r="BP8" s="117">
        <f>IFERROR(BO8/BK8,"-")</f>
        <v>1250</v>
      </c>
      <c r="BQ8" s="118"/>
      <c r="BR8" s="118">
        <v>1</v>
      </c>
      <c r="BS8" s="118">
        <v>1</v>
      </c>
      <c r="BT8" s="119">
        <v>28</v>
      </c>
      <c r="BU8" s="120">
        <f>IF(L8=0,"",IF(BT8=0,"",(BT8/L8)))</f>
        <v>0.23333333333333</v>
      </c>
      <c r="BV8" s="121">
        <v>1</v>
      </c>
      <c r="BW8" s="122">
        <f>IFERROR(BV8/BT8,"-")</f>
        <v>0.035714285714286</v>
      </c>
      <c r="BX8" s="123">
        <v>3000</v>
      </c>
      <c r="BY8" s="124">
        <f>IFERROR(BX8/BT8,"-")</f>
        <v>107.14285714286</v>
      </c>
      <c r="BZ8" s="125">
        <v>1</v>
      </c>
      <c r="CA8" s="125"/>
      <c r="CB8" s="125"/>
      <c r="CC8" s="126">
        <v>6</v>
      </c>
      <c r="CD8" s="127">
        <f>IF(L8=0,"",IF(CC8=0,"",(CC8/L8)))</f>
        <v>0.05</v>
      </c>
      <c r="CE8" s="128">
        <v>1</v>
      </c>
      <c r="CF8" s="129">
        <f>IFERROR(CE8/CC8,"-")</f>
        <v>0.16666666666667</v>
      </c>
      <c r="CG8" s="130">
        <v>5000</v>
      </c>
      <c r="CH8" s="131">
        <f>IFERROR(CG8/CC8,"-")</f>
        <v>833.33333333333</v>
      </c>
      <c r="CI8" s="132">
        <v>1</v>
      </c>
      <c r="CJ8" s="132"/>
      <c r="CK8" s="132"/>
      <c r="CL8" s="133">
        <v>4</v>
      </c>
      <c r="CM8" s="134">
        <v>58000</v>
      </c>
      <c r="CN8" s="134">
        <v>42000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2</v>
      </c>
      <c r="L9" s="81">
        <v>0</v>
      </c>
      <c r="M9" s="82">
        <v>0</v>
      </c>
      <c r="N9" s="83">
        <f>IFERROR(L9/K9,"-")</f>
        <v>0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0.0016396359753928</v>
      </c>
      <c r="B13" s="154"/>
      <c r="C13" s="154"/>
      <c r="D13" s="154"/>
      <c r="E13" s="155" t="s">
        <v>71</v>
      </c>
      <c r="F13" s="155"/>
      <c r="G13" s="204">
        <f>SUM(G6:G12)</f>
        <v>78676000</v>
      </c>
      <c r="H13" s="204"/>
      <c r="I13" s="154">
        <f>SUM(I6:I12)</f>
        <v>932</v>
      </c>
      <c r="J13" s="154">
        <f>SUM(J6:J12)</f>
        <v>0</v>
      </c>
      <c r="K13" s="154">
        <f>SUM(K6:K12)</f>
        <v>6310</v>
      </c>
      <c r="L13" s="154">
        <f>SUM(L6:L12)</f>
        <v>372</v>
      </c>
      <c r="M13" s="154">
        <f>SUM(M6:M12)</f>
        <v>351</v>
      </c>
      <c r="N13" s="156">
        <f>IFERROR(L13/K13,"-")</f>
        <v>0.058954041204437</v>
      </c>
      <c r="O13" s="157">
        <f>SUM(O6:O12)</f>
        <v>5</v>
      </c>
      <c r="P13" s="157">
        <f>SUM(P6:P12)</f>
        <v>49</v>
      </c>
      <c r="Q13" s="156">
        <f>IFERROR(O13/L13,"-")</f>
        <v>0.013440860215054</v>
      </c>
      <c r="R13" s="158">
        <f>IFERROR(G13/L13,"-")</f>
        <v>211494.62365591</v>
      </c>
      <c r="S13" s="159">
        <f>SUM(S6:S12)</f>
        <v>9</v>
      </c>
      <c r="T13" s="156">
        <f>IFERROR(S13/L13,"-")</f>
        <v>0.024193548387097</v>
      </c>
      <c r="U13" s="209">
        <f>SUM(U6:U12)</f>
        <v>129000</v>
      </c>
      <c r="V13" s="209">
        <f>IFERROR(U13/L13,"-")</f>
        <v>346.77419354839</v>
      </c>
      <c r="W13" s="209">
        <f>IFERROR(U13/S13,"-")</f>
        <v>14333.333333333</v>
      </c>
      <c r="X13" s="209">
        <f>U13-G13</f>
        <v>-78547000</v>
      </c>
      <c r="Y13" s="160">
        <f>U13/G13</f>
        <v>0.0016396359753928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