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<sst xmlns="http://schemas.openxmlformats.org/spreadsheetml/2006/main" uniqueCount="61">
  <si>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</si>
  <si>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</si>
  <si>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</si>
  <si>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</si>
  <si>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</si>
  <si>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</si>
  <si>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</si>
  <si>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</si>
  <si>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</si>
  <si>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</si>
  <si>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</si>
  <si>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</si>
  <si>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</si>
  <si>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</si>
  <si>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</si>
  <si>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</si>
  <si>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</si>
  <si>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</si>
  <si>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</si>
  <si>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</si>
  <si>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</si>
  <si>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</si>
  <si>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</si>
  <si>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</si>
  <si>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</si>
  <si>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</si>
  <si>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</si>
  <si>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</si>
  <si>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</si>
  <si>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</si>
  <si>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</si>
  <si>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</si>
  <si>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</si>
  <si>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</si>
  <si>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</si>
  <si>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</si>
  <si>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</si>
  <si>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</si>
  <si>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</si>
  <si>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</si>
  <si>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</si>
  <si>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</si>
  <si>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</si>
  <si>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</si>
  <si>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</si>
  <si>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</si>
  <si>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</si>
  <si>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</si>
  <si>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</si>
  <si>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</si>
  <si>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</si>
  <si>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</si>
  <si>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</si>
  <si>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ADIT</t>
  </si>
  <si>
    <t>YDN（インフィード）</t>
  </si>
  <si>
    <t>5/1～5/31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</si>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</sst>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>
        <f>X6</f>
        <v>2.4835486592336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7451186</v>
      </c>
      <c r="I6" s="59">
        <v>8815</v>
      </c>
      <c r="J6" s="59">
        <v>0</v>
      </c>
      <c r="K6" s="59">
        <v>315807</v>
      </c>
      <c r="L6" s="68">
        <v>4061</v>
      </c>
      <c r="M6" s="60">
        <f>IFERROR(L6/K6,"-")</f>
        <v>0.012859119652193</v>
      </c>
      <c r="N6" s="59">
        <v>213</v>
      </c>
      <c r="O6" s="59">
        <v>1424</v>
      </c>
      <c r="P6" s="60">
        <f>IFERROR(N6/(L6),"-")</f>
        <v>0.052450135434622</v>
      </c>
      <c r="Q6" s="61">
        <f>IFERROR(H6/SUM(L6:L6),"-")</f>
        <v>1834.8155626693</v>
      </c>
      <c r="R6" s="62">
        <v>452</v>
      </c>
      <c r="S6" s="60">
        <f>IF(L6=0,"-",R6/L6)</f>
        <v>0.11130263481901</v>
      </c>
      <c r="T6" s="159">
        <v>18505383</v>
      </c>
      <c r="U6" s="160">
        <f>IFERROR(T6/L6,"-")</f>
        <v>4556.8537306082</v>
      </c>
      <c r="V6" s="160">
        <f>IFERROR(T6/R6,"-")</f>
        <v>40941.112831858</v>
      </c>
      <c r="W6" s="154">
        <f>SUM(T6:T6)-SUM(H6:H6)</f>
        <v>11054197</v>
      </c>
      <c r="X6" s="63">
        <f>SUM(T6:T6)/SUM(H6:H6)</f>
        <v>2.4835486592336</v>
      </c>
      <c r="Y6" s="57"/>
      <c r="Z6" s="69">
        <v>74</v>
      </c>
      <c r="AA6" s="70">
        <f>IF(L6=0,"",IF(Z6=0,"",(Z6/L6)))</f>
        <v>0.018222112780103</v>
      </c>
      <c r="AB6" s="69">
        <v>1</v>
      </c>
      <c r="AC6" s="71">
        <f>IFERROR(AB6/Z6,"-")</f>
        <v>0.013513513513514</v>
      </c>
      <c r="AD6" s="72">
        <v>20000</v>
      </c>
      <c r="AE6" s="73">
        <f>IFERROR(AD6/Z6,"-")</f>
        <v>270.27027027027</v>
      </c>
      <c r="AF6" s="74"/>
      <c r="AG6" s="74"/>
      <c r="AH6" s="74">
        <v>1</v>
      </c>
      <c r="AI6" s="75">
        <v>7</v>
      </c>
      <c r="AJ6" s="76">
        <f>IF(L6=0,"",IF(AI6=0,"",(AI6/L6)))</f>
        <v>0.0017237133710909</v>
      </c>
      <c r="AK6" s="75"/>
      <c r="AL6" s="77">
        <f>IFERROR(AK6/AI6,"-")</f>
        <v>0</v>
      </c>
      <c r="AM6" s="78"/>
      <c r="AN6" s="79">
        <f>IFERROR(AM6/AI6,"-")</f>
        <v>0</v>
      </c>
      <c r="AO6" s="80"/>
      <c r="AP6" s="80"/>
      <c r="AQ6" s="80"/>
      <c r="AR6" s="81">
        <v>13</v>
      </c>
      <c r="AS6" s="82">
        <f>IF(L6=0,"",IF(AR6=0,"",(AR6/L6)))</f>
        <v>0.003201181974883</v>
      </c>
      <c r="AT6" s="81"/>
      <c r="AU6" s="83">
        <f>IFERROR(AT6/AR6,"-")</f>
        <v>0</v>
      </c>
      <c r="AV6" s="84"/>
      <c r="AW6" s="85">
        <f>IFERROR(AV6/AR6,"-")</f>
        <v>0</v>
      </c>
      <c r="AX6" s="86"/>
      <c r="AY6" s="86"/>
      <c r="AZ6" s="86"/>
      <c r="BA6" s="87">
        <v>159</v>
      </c>
      <c r="BB6" s="88">
        <f>IF(L6=0,"",IF(BA6=0,"",(BA6/L6)))</f>
        <v>0.039152918000492</v>
      </c>
      <c r="BC6" s="87">
        <v>7</v>
      </c>
      <c r="BD6" s="89">
        <f>IFERROR(BC6/BA6,"-")</f>
        <v>0.044025157232704</v>
      </c>
      <c r="BE6" s="90">
        <v>60000</v>
      </c>
      <c r="BF6" s="91">
        <f>IFERROR(BE6/BA6,"-")</f>
        <v>377.35849056604</v>
      </c>
      <c r="BG6" s="92">
        <v>2</v>
      </c>
      <c r="BH6" s="92">
        <v>2</v>
      </c>
      <c r="BI6" s="92">
        <v>3</v>
      </c>
      <c r="BJ6" s="94">
        <v>2819</v>
      </c>
      <c r="BK6" s="95">
        <f>IF(L6=0,"",IF(BJ6=0,"",(BJ6/L6)))</f>
        <v>0.69416399901502</v>
      </c>
      <c r="BL6" s="96">
        <v>281</v>
      </c>
      <c r="BM6" s="97">
        <f>IFERROR(BL6/BJ6,"-")</f>
        <v>0.099680737850302</v>
      </c>
      <c r="BN6" s="98">
        <v>9938383</v>
      </c>
      <c r="BO6" s="99">
        <f>IFERROR(BN6/BJ6,"-")</f>
        <v>3525.4994678964</v>
      </c>
      <c r="BP6" s="100">
        <v>123</v>
      </c>
      <c r="BQ6" s="100">
        <v>45</v>
      </c>
      <c r="BR6" s="100">
        <v>113</v>
      </c>
      <c r="BS6" s="101">
        <v>894</v>
      </c>
      <c r="BT6" s="102">
        <f>IF(L6=0,"",IF(BS6=0,"",(BS6/L6)))</f>
        <v>0.22014282196503</v>
      </c>
      <c r="BU6" s="103">
        <v>139</v>
      </c>
      <c r="BV6" s="104">
        <f>IFERROR(BU6/BS6,"-")</f>
        <v>0.15548098434004</v>
      </c>
      <c r="BW6" s="105">
        <v>6250000</v>
      </c>
      <c r="BX6" s="106">
        <f>IFERROR(BW6/BS6,"-")</f>
        <v>6991.0514541387</v>
      </c>
      <c r="BY6" s="107">
        <v>41</v>
      </c>
      <c r="BZ6" s="107">
        <v>21</v>
      </c>
      <c r="CA6" s="107">
        <v>77</v>
      </c>
      <c r="CB6" s="108">
        <v>95</v>
      </c>
      <c r="CC6" s="109">
        <f>IF(L6=0,"",IF(CB6=0,"",(CB6/L6)))</f>
        <v>0.023393252893376</v>
      </c>
      <c r="CD6" s="110">
        <v>24</v>
      </c>
      <c r="CE6" s="111">
        <f>IFERROR(CD6/CB6,"-")</f>
        <v>0.25263157894737</v>
      </c>
      <c r="CF6" s="112">
        <v>2237000</v>
      </c>
      <c r="CG6" s="113">
        <f>IFERROR(CF6/CB6,"-")</f>
        <v>23547.368421053</v>
      </c>
      <c r="CH6" s="114">
        <v>5</v>
      </c>
      <c r="CI6" s="114">
        <v>2</v>
      </c>
      <c r="CJ6" s="114">
        <v>17</v>
      </c>
      <c r="CK6" s="115">
        <v>452</v>
      </c>
      <c r="CL6" s="116">
        <v>18505383</v>
      </c>
      <c r="CM6" s="116">
        <v>1064783</v>
      </c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58" t="str">
        <f>X7</f>
        <v>0</v>
      </c>
      <c r="B7" s="162" t="s">
        <v>56</v>
      </c>
      <c r="C7" s="162" t="s">
        <v>53</v>
      </c>
      <c r="D7" s="162"/>
      <c r="E7" s="162"/>
      <c r="F7" s="67" t="s">
        <v>57</v>
      </c>
      <c r="G7" s="67" t="s">
        <v>55</v>
      </c>
      <c r="H7" s="154">
        <v>0</v>
      </c>
      <c r="I7" s="59">
        <v>0</v>
      </c>
      <c r="J7" s="59">
        <v>0</v>
      </c>
      <c r="K7" s="59">
        <v>25</v>
      </c>
      <c r="L7" s="68">
        <v>0</v>
      </c>
      <c r="M7" s="60">
        <f>IFERROR(L7/K7,"-")</f>
        <v>0</v>
      </c>
      <c r="N7" s="59">
        <v>0</v>
      </c>
      <c r="O7" s="59">
        <v>0</v>
      </c>
      <c r="P7" s="60" t="str">
        <f>IFERROR(N7/(L7),"-")</f>
        <v>-</v>
      </c>
      <c r="Q7" s="61" t="str">
        <f>IFERROR(H7/SUM(L7:L7),"-")</f>
        <v>-</v>
      </c>
      <c r="R7" s="62">
        <v>0</v>
      </c>
      <c r="S7" s="60" t="str">
        <f>IF(L7=0,"-",R7/L7)</f>
        <v>-</v>
      </c>
      <c r="T7" s="159"/>
      <c r="U7" s="160" t="str">
        <f>IFERROR(T7/L7,"-")</f>
        <v>-</v>
      </c>
      <c r="V7" s="160" t="str">
        <f>IFERROR(T7/R7,"-")</f>
        <v>-</v>
      </c>
      <c r="W7" s="154">
        <f>SUM(T7:T7)-SUM(H7:H7)</f>
        <v>0</v>
      </c>
      <c r="X7" s="63" t="str">
        <f>SUM(T7:T7)/SUM(H7:H7)</f>
        <v>0</v>
      </c>
      <c r="Y7" s="57"/>
      <c r="Z7" s="69"/>
      <c r="AA7" s="70" t="str">
        <f>IF(L7=0,"",IF(Z7=0,"",(Z7/L7)))</f>
        <v/>
      </c>
      <c r="AB7" s="69"/>
      <c r="AC7" s="71" t="str">
        <f>IFERROR(AB7/Z7,"-")</f>
        <v>-</v>
      </c>
      <c r="AD7" s="72"/>
      <c r="AE7" s="73" t="str">
        <f>IFERROR(AD7/Z7,"-")</f>
        <v>-</v>
      </c>
      <c r="AF7" s="74"/>
      <c r="AG7" s="74"/>
      <c r="AH7" s="74"/>
      <c r="AI7" s="75"/>
      <c r="AJ7" s="76" t="str">
        <f>IF(L7=0,"",IF(AI7=0,"",(AI7/L7)))</f>
        <v/>
      </c>
      <c r="AK7" s="75"/>
      <c r="AL7" s="77" t="str">
        <f>IFERROR(AK7/AI7,"-")</f>
        <v>-</v>
      </c>
      <c r="AM7" s="78"/>
      <c r="AN7" s="79" t="str">
        <f>IFERROR(AM7/AI7,"-")</f>
        <v>-</v>
      </c>
      <c r="AO7" s="80"/>
      <c r="AP7" s="80"/>
      <c r="AQ7" s="80"/>
      <c r="AR7" s="81"/>
      <c r="AS7" s="82" t="str">
        <f>IF(L7=0,"",IF(AR7=0,"",(AR7/L7)))</f>
        <v/>
      </c>
      <c r="AT7" s="81"/>
      <c r="AU7" s="83" t="str">
        <f>IFERROR(AT7/AR7,"-")</f>
        <v>-</v>
      </c>
      <c r="AV7" s="84"/>
      <c r="AW7" s="85" t="str">
        <f>IFERROR(AV7/AR7,"-")</f>
        <v>-</v>
      </c>
      <c r="AX7" s="86"/>
      <c r="AY7" s="86"/>
      <c r="AZ7" s="86"/>
      <c r="BA7" s="87"/>
      <c r="BB7" s="88" t="str">
        <f>IF(L7=0,"",IF(BA7=0,"",(BA7/L7)))</f>
        <v/>
      </c>
      <c r="BC7" s="87"/>
      <c r="BD7" s="89" t="str">
        <f>IFERROR(BC7/BA7,"-")</f>
        <v>-</v>
      </c>
      <c r="BE7" s="90"/>
      <c r="BF7" s="91" t="str">
        <f>IFERROR(BE7/BA7,"-")</f>
        <v>-</v>
      </c>
      <c r="BG7" s="92"/>
      <c r="BH7" s="92"/>
      <c r="BI7" s="92"/>
      <c r="BJ7" s="94"/>
      <c r="BK7" s="95" t="str">
        <f>IF(L7=0,"",IF(BJ7=0,"",(BJ7/L7)))</f>
        <v/>
      </c>
      <c r="BL7" s="96"/>
      <c r="BM7" s="97" t="str">
        <f>IFERROR(BL7/BJ7,"-")</f>
        <v>-</v>
      </c>
      <c r="BN7" s="98"/>
      <c r="BO7" s="99" t="str">
        <f>IFERROR(BN7/BJ7,"-")</f>
        <v>-</v>
      </c>
      <c r="BP7" s="100"/>
      <c r="BQ7" s="100"/>
      <c r="BR7" s="100"/>
      <c r="BS7" s="101"/>
      <c r="BT7" s="102" t="str">
        <f>IF(L7=0,"",IF(BS7=0,"",(BS7/L7)))</f>
        <v/>
      </c>
      <c r="BU7" s="103"/>
      <c r="BV7" s="104" t="str">
        <f>IFERROR(BU7/BS7,"-")</f>
        <v>-</v>
      </c>
      <c r="BW7" s="105"/>
      <c r="BX7" s="106" t="str">
        <f>IFERROR(BW7/BS7,"-")</f>
        <v>-</v>
      </c>
      <c r="BY7" s="107"/>
      <c r="BZ7" s="107"/>
      <c r="CA7" s="107"/>
      <c r="CB7" s="108"/>
      <c r="CC7" s="109" t="str">
        <f>IF(L7=0,"",IF(CB7=0,"",(CB7/L7)))</f>
        <v/>
      </c>
      <c r="CD7" s="110"/>
      <c r="CE7" s="111" t="str">
        <f>IFERROR(CD7/CB7,"-")</f>
        <v>-</v>
      </c>
      <c r="CF7" s="112"/>
      <c r="CG7" s="113" t="str">
        <f>IFERROR(CF7/CB7,"-")</f>
        <v>-</v>
      </c>
      <c r="CH7" s="114"/>
      <c r="CI7" s="114"/>
      <c r="CJ7" s="114"/>
      <c r="CK7" s="115">
        <v>0</v>
      </c>
      <c r="CL7" s="116"/>
      <c r="CM7" s="116"/>
      <c r="CN7" s="116"/>
      <c r="CO7" s="117" t="str">
        <f>IF(AND(CM7=0,CN7=0),"",IF(AND(CM7&lt;=100000,CN7&lt;=100000),"",IF(CM7/CL7&gt;0.7,"男高",IF(CN7/CL7&gt;0.7,"女高",""))))</f>
        <v/>
      </c>
    </row>
    <row r="8" spans="1:95">
      <c r="A8" s="58">
        <f>X8</f>
        <v>0.55043022944002</v>
      </c>
      <c r="B8" s="162" t="s">
        <v>58</v>
      </c>
      <c r="C8" s="162" t="s">
        <v>53</v>
      </c>
      <c r="D8" s="162"/>
      <c r="E8" s="162"/>
      <c r="F8" s="67" t="s">
        <v>59</v>
      </c>
      <c r="G8" s="67" t="s">
        <v>55</v>
      </c>
      <c r="H8" s="154">
        <v>212561</v>
      </c>
      <c r="I8" s="59">
        <v>198</v>
      </c>
      <c r="J8" s="59">
        <v>0</v>
      </c>
      <c r="K8" s="59">
        <v>7591</v>
      </c>
      <c r="L8" s="68">
        <v>106</v>
      </c>
      <c r="M8" s="60">
        <f>IFERROR(L8/K8,"-")</f>
        <v>0.013963904623897</v>
      </c>
      <c r="N8" s="59">
        <v>6</v>
      </c>
      <c r="O8" s="59">
        <v>43</v>
      </c>
      <c r="P8" s="60">
        <f>IFERROR(N8/(L8),"-")</f>
        <v>0.056603773584906</v>
      </c>
      <c r="Q8" s="61">
        <f>IFERROR(H8/SUM(L8:L8),"-")</f>
        <v>2005.2924528302</v>
      </c>
      <c r="R8" s="62">
        <v>8</v>
      </c>
      <c r="S8" s="60">
        <f>IF(L8=0,"-",R8/L8)</f>
        <v>0.075471698113208</v>
      </c>
      <c r="T8" s="159">
        <v>117000</v>
      </c>
      <c r="U8" s="160">
        <f>IFERROR(T8/L8,"-")</f>
        <v>1103.7735849057</v>
      </c>
      <c r="V8" s="160">
        <f>IFERROR(T8/R8,"-")</f>
        <v>14625</v>
      </c>
      <c r="W8" s="154">
        <f>SUM(T8:T8)-SUM(H8:H8)</f>
        <v>-95561</v>
      </c>
      <c r="X8" s="63">
        <f>SUM(T8:T8)/SUM(H8:H8)</f>
        <v>0.55043022944002</v>
      </c>
      <c r="Y8" s="57"/>
      <c r="Z8" s="69">
        <v>8</v>
      </c>
      <c r="AA8" s="70">
        <f>IF(L8=0,"",IF(Z8=0,"",(Z8/L8)))</f>
        <v>0.075471698113208</v>
      </c>
      <c r="AB8" s="69"/>
      <c r="AC8" s="71">
        <f>IFERROR(AB8/Z8,"-")</f>
        <v>0</v>
      </c>
      <c r="AD8" s="72"/>
      <c r="AE8" s="73">
        <f>IFERROR(AD8/Z8,"-")</f>
        <v>0</v>
      </c>
      <c r="AF8" s="74"/>
      <c r="AG8" s="74"/>
      <c r="AH8" s="74"/>
      <c r="AI8" s="75">
        <v>14</v>
      </c>
      <c r="AJ8" s="76">
        <f>IF(L8=0,"",IF(AI8=0,"",(AI8/L8)))</f>
        <v>0.13207547169811</v>
      </c>
      <c r="AK8" s="75"/>
      <c r="AL8" s="77">
        <f>IFERROR(AK8/AI8,"-")</f>
        <v>0</v>
      </c>
      <c r="AM8" s="78"/>
      <c r="AN8" s="79">
        <f>IFERROR(AM8/AI8,"-")</f>
        <v>0</v>
      </c>
      <c r="AO8" s="80"/>
      <c r="AP8" s="80"/>
      <c r="AQ8" s="80"/>
      <c r="AR8" s="81">
        <v>9</v>
      </c>
      <c r="AS8" s="82">
        <f>IF(L8=0,"",IF(AR8=0,"",(AR8/L8)))</f>
        <v>0.084905660377358</v>
      </c>
      <c r="AT8" s="81">
        <v>1</v>
      </c>
      <c r="AU8" s="83">
        <f>IFERROR(AT8/AR8,"-")</f>
        <v>0.11111111111111</v>
      </c>
      <c r="AV8" s="84">
        <v>10000</v>
      </c>
      <c r="AW8" s="85">
        <f>IFERROR(AV8/AR8,"-")</f>
        <v>1111.1111111111</v>
      </c>
      <c r="AX8" s="86"/>
      <c r="AY8" s="86">
        <v>1</v>
      </c>
      <c r="AZ8" s="86"/>
      <c r="BA8" s="87">
        <v>30</v>
      </c>
      <c r="BB8" s="88">
        <f>IF(L8=0,"",IF(BA8=0,"",(BA8/L8)))</f>
        <v>0.28301886792453</v>
      </c>
      <c r="BC8" s="87">
        <v>2</v>
      </c>
      <c r="BD8" s="89">
        <f>IFERROR(BC8/BA8,"-")</f>
        <v>0.066666666666667</v>
      </c>
      <c r="BE8" s="90">
        <v>74000</v>
      </c>
      <c r="BF8" s="91">
        <f>IFERROR(BE8/BA8,"-")</f>
        <v>2466.6666666667</v>
      </c>
      <c r="BG8" s="92">
        <v>1</v>
      </c>
      <c r="BH8" s="92"/>
      <c r="BI8" s="92">
        <v>1</v>
      </c>
      <c r="BJ8" s="94">
        <v>26</v>
      </c>
      <c r="BK8" s="95">
        <f>IF(L8=0,"",IF(BJ8=0,"",(BJ8/L8)))</f>
        <v>0.24528301886792</v>
      </c>
      <c r="BL8" s="96">
        <v>2</v>
      </c>
      <c r="BM8" s="97">
        <f>IFERROR(BL8/BJ8,"-")</f>
        <v>0.076923076923077</v>
      </c>
      <c r="BN8" s="98">
        <v>10000</v>
      </c>
      <c r="BO8" s="99">
        <f>IFERROR(BN8/BJ8,"-")</f>
        <v>384.61538461538</v>
      </c>
      <c r="BP8" s="100">
        <v>2</v>
      </c>
      <c r="BQ8" s="100"/>
      <c r="BR8" s="100"/>
      <c r="BS8" s="101">
        <v>17</v>
      </c>
      <c r="BT8" s="102">
        <f>IF(L8=0,"",IF(BS8=0,"",(BS8/L8)))</f>
        <v>0.16037735849057</v>
      </c>
      <c r="BU8" s="103">
        <v>3</v>
      </c>
      <c r="BV8" s="104">
        <f>IFERROR(BU8/BS8,"-")</f>
        <v>0.17647058823529</v>
      </c>
      <c r="BW8" s="105">
        <v>23000</v>
      </c>
      <c r="BX8" s="106">
        <f>IFERROR(BW8/BS8,"-")</f>
        <v>1352.9411764706</v>
      </c>
      <c r="BY8" s="107">
        <v>2</v>
      </c>
      <c r="BZ8" s="107"/>
      <c r="CA8" s="107">
        <v>1</v>
      </c>
      <c r="CB8" s="108">
        <v>2</v>
      </c>
      <c r="CC8" s="109">
        <f>IF(L8=0,"",IF(CB8=0,"",(CB8/L8)))</f>
        <v>0.018867924528302</v>
      </c>
      <c r="CD8" s="110"/>
      <c r="CE8" s="111">
        <f>IFERROR(CD8/CB8,"-")</f>
        <v>0</v>
      </c>
      <c r="CF8" s="112"/>
      <c r="CG8" s="113">
        <f>IFERROR(CF8/CB8,"-")</f>
        <v>0</v>
      </c>
      <c r="CH8" s="114"/>
      <c r="CI8" s="114"/>
      <c r="CJ8" s="114"/>
      <c r="CK8" s="115">
        <v>8</v>
      </c>
      <c r="CL8" s="116">
        <v>117000</v>
      </c>
      <c r="CM8" s="116">
        <v>71000</v>
      </c>
      <c r="CN8" s="116"/>
      <c r="CO8" s="117" t="str">
        <f>IF(AND(CM8=0,CN8=0),"",IF(AND(CM8&lt;=100000,CN8&lt;=100000),"",IF(CM8/CL8&gt;0.7,"男高",IF(CN8/CL8&gt;0.7,"女高",""))))</f>
        <v/>
      </c>
    </row>
    <row r="9" spans="1:95">
      <c r="A9" s="15"/>
      <c r="B9" s="64"/>
      <c r="C9" s="64"/>
      <c r="D9" s="65"/>
      <c r="E9" s="66"/>
      <c r="F9" s="67"/>
      <c r="G9" s="67"/>
      <c r="H9" s="155"/>
      <c r="I9" s="18"/>
      <c r="J9" s="18"/>
      <c r="K9" s="16"/>
      <c r="L9" s="16"/>
      <c r="M9" s="17"/>
      <c r="N9" s="17"/>
      <c r="O9" s="16"/>
      <c r="P9" s="17"/>
      <c r="Q9" s="10"/>
      <c r="R9" s="10"/>
      <c r="S9" s="10"/>
      <c r="T9" s="161"/>
      <c r="U9" s="161"/>
      <c r="V9" s="161"/>
      <c r="W9" s="161"/>
      <c r="X9" s="17"/>
      <c r="Y9" s="38"/>
      <c r="Z9" s="42"/>
      <c r="AA9" s="43"/>
      <c r="AB9" s="42"/>
      <c r="AC9" s="46"/>
      <c r="AD9" s="47"/>
      <c r="AE9" s="48"/>
      <c r="AF9" s="49"/>
      <c r="AG9" s="49"/>
      <c r="AH9" s="49"/>
      <c r="AI9" s="42"/>
      <c r="AJ9" s="43"/>
      <c r="AK9" s="42"/>
      <c r="AL9" s="46"/>
      <c r="AM9" s="47"/>
      <c r="AN9" s="48"/>
      <c r="AO9" s="49"/>
      <c r="AP9" s="49"/>
      <c r="AQ9" s="49"/>
      <c r="AR9" s="42"/>
      <c r="AS9" s="43"/>
      <c r="AT9" s="42"/>
      <c r="AU9" s="46"/>
      <c r="AV9" s="47"/>
      <c r="AW9" s="48"/>
      <c r="AX9" s="49"/>
      <c r="AY9" s="49"/>
      <c r="AZ9" s="49"/>
      <c r="BA9" s="42"/>
      <c r="BB9" s="43"/>
      <c r="BC9" s="42"/>
      <c r="BD9" s="46"/>
      <c r="BE9" s="47"/>
      <c r="BF9" s="48"/>
      <c r="BG9" s="49"/>
      <c r="BH9" s="49"/>
      <c r="BI9" s="49"/>
      <c r="BJ9" s="44"/>
      <c r="BK9" s="45"/>
      <c r="BL9" s="42"/>
      <c r="BM9" s="46"/>
      <c r="BN9" s="47"/>
      <c r="BO9" s="48"/>
      <c r="BP9" s="49"/>
      <c r="BQ9" s="49"/>
      <c r="BR9" s="49"/>
      <c r="BS9" s="44"/>
      <c r="BT9" s="45"/>
      <c r="BU9" s="42"/>
      <c r="BV9" s="46"/>
      <c r="BW9" s="47"/>
      <c r="BX9" s="48"/>
      <c r="BY9" s="49"/>
      <c r="BZ9" s="49"/>
      <c r="CA9" s="49"/>
      <c r="CB9" s="44"/>
      <c r="CC9" s="45"/>
      <c r="CD9" s="42"/>
      <c r="CE9" s="46"/>
      <c r="CF9" s="47"/>
      <c r="CG9" s="48"/>
      <c r="CH9" s="49"/>
      <c r="CI9" s="49"/>
      <c r="CJ9" s="49"/>
      <c r="CK9" s="50"/>
      <c r="CL9" s="47"/>
      <c r="CM9" s="47"/>
      <c r="CN9" s="47"/>
      <c r="CO9" s="51"/>
    </row>
    <row r="10" spans="1:95">
      <c r="A10" s="15"/>
      <c r="B10" s="21"/>
      <c r="C10" s="21"/>
      <c r="D10" s="16"/>
      <c r="E10" s="16"/>
      <c r="F10" s="20"/>
      <c r="G10" s="54"/>
      <c r="H10" s="156"/>
      <c r="I10" s="18"/>
      <c r="J10" s="18"/>
      <c r="K10" s="16"/>
      <c r="L10" s="16"/>
      <c r="M10" s="17"/>
      <c r="N10" s="17"/>
      <c r="O10" s="16"/>
      <c r="P10" s="17"/>
      <c r="Q10" s="10"/>
      <c r="R10" s="10"/>
      <c r="S10" s="10"/>
      <c r="T10" s="161"/>
      <c r="U10" s="161"/>
      <c r="V10" s="161"/>
      <c r="W10" s="161"/>
      <c r="X10" s="17"/>
      <c r="Y10" s="40"/>
      <c r="Z10" s="42"/>
      <c r="AA10" s="43"/>
      <c r="AB10" s="42"/>
      <c r="AC10" s="46"/>
      <c r="AD10" s="47"/>
      <c r="AE10" s="48"/>
      <c r="AF10" s="49"/>
      <c r="AG10" s="49"/>
      <c r="AH10" s="49"/>
      <c r="AI10" s="42"/>
      <c r="AJ10" s="43"/>
      <c r="AK10" s="42"/>
      <c r="AL10" s="46"/>
      <c r="AM10" s="47"/>
      <c r="AN10" s="48"/>
      <c r="AO10" s="49"/>
      <c r="AP10" s="49"/>
      <c r="AQ10" s="49"/>
      <c r="AR10" s="42"/>
      <c r="AS10" s="43"/>
      <c r="AT10" s="42"/>
      <c r="AU10" s="46"/>
      <c r="AV10" s="47"/>
      <c r="AW10" s="48"/>
      <c r="AX10" s="49"/>
      <c r="AY10" s="49"/>
      <c r="AZ10" s="49"/>
      <c r="BA10" s="42"/>
      <c r="BB10" s="43"/>
      <c r="BC10" s="42"/>
      <c r="BD10" s="46"/>
      <c r="BE10" s="47"/>
      <c r="BF10" s="48"/>
      <c r="BG10" s="49"/>
      <c r="BH10" s="49"/>
      <c r="BI10" s="49"/>
      <c r="BJ10" s="44"/>
      <c r="BK10" s="45"/>
      <c r="BL10" s="42"/>
      <c r="BM10" s="46"/>
      <c r="BN10" s="47"/>
      <c r="BO10" s="48"/>
      <c r="BP10" s="49"/>
      <c r="BQ10" s="49"/>
      <c r="BR10" s="49"/>
      <c r="BS10" s="44"/>
      <c r="BT10" s="45"/>
      <c r="BU10" s="42"/>
      <c r="BV10" s="46"/>
      <c r="BW10" s="47"/>
      <c r="BX10" s="48"/>
      <c r="BY10" s="49"/>
      <c r="BZ10" s="49"/>
      <c r="CA10" s="49"/>
      <c r="CB10" s="44"/>
      <c r="CC10" s="45"/>
      <c r="CD10" s="42"/>
      <c r="CE10" s="46"/>
      <c r="CF10" s="47"/>
      <c r="CG10" s="48"/>
      <c r="CH10" s="49"/>
      <c r="CI10" s="49"/>
      <c r="CJ10" s="49"/>
      <c r="CK10" s="50"/>
      <c r="CL10" s="47"/>
      <c r="CM10" s="47"/>
      <c r="CN10" s="47"/>
      <c r="CO10" s="51"/>
    </row>
    <row r="11" spans="1:95">
      <c r="A11" s="7">
        <f>Z11</f>
        <v/>
      </c>
      <c r="B11" s="24"/>
      <c r="C11" s="24"/>
      <c r="D11" s="24"/>
      <c r="E11" s="24"/>
      <c r="F11" s="23" t="s">
        <v>60</v>
      </c>
      <c r="G11" s="23"/>
      <c r="H11" s="157"/>
      <c r="I11" s="24">
        <f>SUM(I6:I10)</f>
        <v>9013</v>
      </c>
      <c r="J11" s="24">
        <f>SUM(J6:J10)</f>
        <v>0</v>
      </c>
      <c r="K11" s="24">
        <f>SUM(K6:K10)</f>
        <v>323423</v>
      </c>
      <c r="L11" s="24">
        <f>SUM(L6:L10)</f>
        <v>4167</v>
      </c>
      <c r="M11" s="25">
        <f>IFERROR(L11/K11,"-")</f>
        <v>0.01288405586492</v>
      </c>
      <c r="N11" s="56">
        <f>SUM(N6:N10)</f>
        <v>219</v>
      </c>
      <c r="O11" s="56">
        <f>SUM(O6:O10)</f>
        <v>1467</v>
      </c>
      <c r="P11" s="25">
        <f>IFERROR(N11/L11,"-")</f>
        <v>0.052555795536357</v>
      </c>
      <c r="Q11" s="26">
        <f>IFERROR(H11/L11,"-")</f>
        <v>0</v>
      </c>
      <c r="R11" s="27">
        <f>SUM(R6:R10)</f>
        <v>460</v>
      </c>
      <c r="S11" s="25">
        <f>IFERROR(R11/L11,"-")</f>
        <v>0.1103911687065</v>
      </c>
      <c r="T11" s="157">
        <f>SUM(T6:T10)</f>
        <v>18622383</v>
      </c>
      <c r="U11" s="157">
        <f>IFERROR(T11/L11,"-")</f>
        <v>4469.0143988481</v>
      </c>
      <c r="V11" s="157">
        <f>IFERROR(T11/R11,"-")</f>
        <v>40483.441304348</v>
      </c>
      <c r="W11" s="157">
        <f>T11-H11</f>
        <v>18622383</v>
      </c>
      <c r="X11" s="28" t="str">
        <f>T11/H11</f>
        <v>0</v>
      </c>
      <c r="Y11" s="39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