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<sst xmlns="http://schemas.openxmlformats.org/spreadsheetml/2006/main" uniqueCount="89">
  <si>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</si>
  <si>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</si>
  <si>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</si>
  <si>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</si>
  <si>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</si>
  <si>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</si>
  <si>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</si>
  <si>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</si>
  <si>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</si>
  <si>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</si>
  <si>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</si>
  <si>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</si>
  <si>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</si>
  <si>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</si>
  <si>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</si>
  <si>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</si>
  <si>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</si>
  <si>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</si>
  <si>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</si>
  <si>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</si>
  <si>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</si>
  <si>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</si>
  <si>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</si>
  <si>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</si>
  <si>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</si>
  <si>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</si>
  <si>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</si>
  <si>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</si>
  <si>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</si>
  <si>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</si>
  <si>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</si>
  <si>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</si>
  <si>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</si>
  <si>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</si>
  <si>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</si>
  <si>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</si>
  <si>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</si>
  <si>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</si>
  <si>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</si>
  <si>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</si>
  <si>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</si>
  <si>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</si>
  <si>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</si>
  <si>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</si>
  <si>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</si>
  <si>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</si>
  <si>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</si>
  <si>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</si>
  <si>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</si>
  <si>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</si>
  <si>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</si>
  <si>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</si>
  <si>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</si>
  <si>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</si>
  <si>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</si>
  <si>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</si>
  <si>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</si>
  <si>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</si>
  <si>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</si>
  <si>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</si>
  <si>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pp1918</t>
  </si>
  <si>
    <t>デリヘル版3（並木塔子）</t>
  </si>
  <si>
    <t>もし出会系大賞があったら、このサイトが受賞しているでしょう</t>
  </si>
  <si>
    <t>lp01</t>
  </si>
  <si>
    <t>ニッカン西部</t>
  </si>
  <si>
    <t>全5段つかみ5回</t>
  </si>
  <si>
    <t>4月09日(金)</t>
  </si>
  <si>
    <t>pp1919</t>
  </si>
  <si>
    <t>空電</t>
  </si>
  <si>
    <t>pp1920</t>
  </si>
  <si>
    <t>男メイン比較版（--）</t>
  </si>
  <si>
    <t>男性求む</t>
  </si>
  <si>
    <t>4月15日(木)</t>
  </si>
  <si>
    <t>pp1921</t>
  </si>
  <si>
    <t>pp1922</t>
  </si>
  <si>
    <t>記事風版（並木塔子）</t>
  </si>
  <si>
    <t>もう50代の熟女だけど</t>
  </si>
  <si>
    <t>4月19日(月)</t>
  </si>
  <si>
    <t>pp1923</t>
  </si>
  <si>
    <t>pp1924</t>
  </si>
  <si>
    <t>新書籍版（並木塔子）</t>
  </si>
  <si>
    <t>日本の出会い系番付第1位に推薦します</t>
  </si>
  <si>
    <t>4月23日(金)</t>
  </si>
  <si>
    <t>pp1925</t>
  </si>
  <si>
    <t>pp1926</t>
  </si>
  <si>
    <t>デリヘル版2（並木塔子）</t>
  </si>
  <si>
    <t>4月27日(火)</t>
  </si>
  <si>
    <t>pp1927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</si>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</sst>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250000</v>
      </c>
      <c r="E6" s="81">
        <v>146</v>
      </c>
      <c r="F6" s="81">
        <v>72</v>
      </c>
      <c r="G6" s="81">
        <v>205</v>
      </c>
      <c r="H6" s="91">
        <v>28</v>
      </c>
      <c r="I6" s="92">
        <v>0</v>
      </c>
      <c r="J6" s="145">
        <f>H6+I6</f>
        <v>28</v>
      </c>
      <c r="K6" s="82">
        <f>IFERROR(J6/G6,"-")</f>
        <v>0.13658536585366</v>
      </c>
      <c r="L6" s="81">
        <v>4</v>
      </c>
      <c r="M6" s="81">
        <v>2</v>
      </c>
      <c r="N6" s="82">
        <f>IFERROR(L6/J6,"-")</f>
        <v>0.14285714285714</v>
      </c>
      <c r="O6" s="83">
        <f>IFERROR(D6/J6,"-")</f>
        <v>8928.5714285714</v>
      </c>
      <c r="P6" s="84">
        <v>4</v>
      </c>
      <c r="Q6" s="82">
        <f>IFERROR(P6/J6,"-")</f>
        <v>0.14285714285714</v>
      </c>
      <c r="R6" s="200">
        <v>71000</v>
      </c>
      <c r="S6" s="201">
        <f>IFERROR(R6/J6,"-")</f>
        <v>2535.7142857143</v>
      </c>
      <c r="T6" s="201">
        <f>IFERROR(R6/P6,"-")</f>
        <v>17750</v>
      </c>
      <c r="U6" s="195">
        <f>IFERROR(R6-D6,"-")</f>
        <v>-179000</v>
      </c>
      <c r="V6" s="85">
        <f>R6/D6</f>
        <v>0.284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250000</v>
      </c>
      <c r="E9" s="41">
        <f>SUM(E6:E7)</f>
        <v>146</v>
      </c>
      <c r="F9" s="41">
        <f>SUM(F6:F7)</f>
        <v>72</v>
      </c>
      <c r="G9" s="41">
        <f>SUM(G6:G7)</f>
        <v>205</v>
      </c>
      <c r="H9" s="41">
        <f>SUM(H6:H7)</f>
        <v>28</v>
      </c>
      <c r="I9" s="41">
        <f>SUM(I6:I7)</f>
        <v>0</v>
      </c>
      <c r="J9" s="41">
        <f>SUM(J6:J7)</f>
        <v>28</v>
      </c>
      <c r="K9" s="42">
        <f>IFERROR(J9/G9,"-")</f>
        <v>0.13658536585366</v>
      </c>
      <c r="L9" s="78">
        <f>SUM(L6:L7)</f>
        <v>4</v>
      </c>
      <c r="M9" s="78">
        <f>SUM(M6:M7)</f>
        <v>2</v>
      </c>
      <c r="N9" s="42">
        <f>IFERROR(L9/J9,"-")</f>
        <v>0.14285714285714</v>
      </c>
      <c r="O9" s="43">
        <f>IFERROR(D9/J9,"-")</f>
        <v>8928.5714285714</v>
      </c>
      <c r="P9" s="44">
        <f>SUM(P6:P7)</f>
        <v>4</v>
      </c>
      <c r="Q9" s="42">
        <f>IFERROR(P9/J9,"-")</f>
        <v>0.14285714285714</v>
      </c>
      <c r="R9" s="45">
        <f>SUM(R6:R7)</f>
        <v>71000</v>
      </c>
      <c r="S9" s="45">
        <f>IFERROR(R9/J9,"-")</f>
        <v>2535.7142857143</v>
      </c>
      <c r="T9" s="45">
        <f>IFERROR(R9/P9,"-")</f>
        <v>17750</v>
      </c>
      <c r="U9" s="46">
        <f>SUM(U6:U7)</f>
        <v>-179000</v>
      </c>
      <c r="V9" s="47">
        <f>IFERROR(R9/D9,"-")</f>
        <v>0.284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0.284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250000</v>
      </c>
      <c r="K6" s="81">
        <v>22</v>
      </c>
      <c r="L6" s="81">
        <v>0</v>
      </c>
      <c r="M6" s="81">
        <v>72</v>
      </c>
      <c r="N6" s="91">
        <v>7</v>
      </c>
      <c r="O6" s="92">
        <v>0</v>
      </c>
      <c r="P6" s="93">
        <f>N6+O6</f>
        <v>7</v>
      </c>
      <c r="Q6" s="82">
        <f>IFERROR(P6/M6,"-")</f>
        <v>0.097222222222222</v>
      </c>
      <c r="R6" s="81">
        <v>0</v>
      </c>
      <c r="S6" s="81">
        <v>1</v>
      </c>
      <c r="T6" s="82">
        <f>IFERROR(S6/(O6+P6),"-")</f>
        <v>0.14285714285714</v>
      </c>
      <c r="U6" s="182">
        <f>IFERROR(J6/SUM(P6:P15),"-")</f>
        <v>8928.5714285714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SUM(X6:X15)-SUM(J6:J15)</f>
        <v>-179000</v>
      </c>
      <c r="AB6" s="85">
        <f>SUM(X6:X15)/SUM(J6:J15)</f>
        <v>0.284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0.42857142857143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0.14285714285714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39</v>
      </c>
      <c r="L7" s="81">
        <v>19</v>
      </c>
      <c r="M7" s="81">
        <v>20</v>
      </c>
      <c r="N7" s="91">
        <v>7</v>
      </c>
      <c r="O7" s="92">
        <v>0</v>
      </c>
      <c r="P7" s="93">
        <f>N7+O7</f>
        <v>7</v>
      </c>
      <c r="Q7" s="82">
        <f>IFERROR(P7/M7,"-")</f>
        <v>0.35</v>
      </c>
      <c r="R7" s="81">
        <v>0</v>
      </c>
      <c r="S7" s="81">
        <v>1</v>
      </c>
      <c r="T7" s="82">
        <f>IFERROR(S7/(O7+P7),"-")</f>
        <v>0.14285714285714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0.28571428571429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0.28571428571429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 t="s">
        <v>72</v>
      </c>
      <c r="J8" s="188"/>
      <c r="K8" s="81">
        <v>3</v>
      </c>
      <c r="L8" s="81">
        <v>0</v>
      </c>
      <c r="M8" s="81">
        <v>10</v>
      </c>
      <c r="N8" s="91">
        <v>1</v>
      </c>
      <c r="O8" s="92">
        <v>0</v>
      </c>
      <c r="P8" s="93">
        <f>N8+O8</f>
        <v>1</v>
      </c>
      <c r="Q8" s="82">
        <f>IFERROR(P8/M8,"-")</f>
        <v>0.1</v>
      </c>
      <c r="R8" s="81">
        <v>1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17</v>
      </c>
      <c r="L9" s="81">
        <v>11</v>
      </c>
      <c r="M9" s="81">
        <v>16</v>
      </c>
      <c r="N9" s="91">
        <v>2</v>
      </c>
      <c r="O9" s="92">
        <v>0</v>
      </c>
      <c r="P9" s="93">
        <f>N9+O9</f>
        <v>2</v>
      </c>
      <c r="Q9" s="82">
        <f>IFERROR(P9/M9,"-")</f>
        <v>0.125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0.5</v>
      </c>
      <c r="X9" s="186">
        <v>42000</v>
      </c>
      <c r="Y9" s="187">
        <f>IFERROR(X9/P9,"-")</f>
        <v>21000</v>
      </c>
      <c r="Z9" s="187">
        <f>IFERROR(X9/V9,"-")</f>
        <v>42000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42000</v>
      </c>
      <c r="CB9" s="131">
        <f>IFERROR(CA9/BW9,"-")</f>
        <v>42000</v>
      </c>
      <c r="CC9" s="132"/>
      <c r="CD9" s="132"/>
      <c r="CE9" s="132">
        <v>1</v>
      </c>
      <c r="CF9" s="133">
        <v>1</v>
      </c>
      <c r="CG9" s="134">
        <f>IF(P9=0,"",IF(CF9=0,"",(CF9/P9)))</f>
        <v>0.5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42000</v>
      </c>
      <c r="CQ9" s="141">
        <v>42000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/>
      <c r="H10" s="90" t="s">
        <v>65</v>
      </c>
      <c r="I10" s="90" t="s">
        <v>77</v>
      </c>
      <c r="J10" s="188"/>
      <c r="K10" s="81">
        <v>1</v>
      </c>
      <c r="L10" s="81">
        <v>0</v>
      </c>
      <c r="M10" s="81">
        <v>13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19</v>
      </c>
      <c r="L11" s="81">
        <v>14</v>
      </c>
      <c r="M11" s="81">
        <v>13</v>
      </c>
      <c r="N11" s="91">
        <v>4</v>
      </c>
      <c r="O11" s="92">
        <v>0</v>
      </c>
      <c r="P11" s="93">
        <f>N11+O11</f>
        <v>4</v>
      </c>
      <c r="Q11" s="82">
        <f>IFERROR(P11/M11,"-")</f>
        <v>0.30769230769231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0.25</v>
      </c>
      <c r="X11" s="186">
        <v>3000</v>
      </c>
      <c r="Y11" s="187">
        <f>IFERROR(X11/P11,"-")</f>
        <v>750</v>
      </c>
      <c r="Z11" s="187">
        <f>IFERROR(X11/V11,"-")</f>
        <v>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>
        <v>1</v>
      </c>
      <c r="BQ11" s="122">
        <f>IFERROR(BP11/BN11,"-")</f>
        <v>1</v>
      </c>
      <c r="BR11" s="123">
        <v>3000</v>
      </c>
      <c r="BS11" s="124">
        <f>IFERROR(BR11/BN11,"-")</f>
        <v>3000</v>
      </c>
      <c r="BT11" s="125">
        <v>1</v>
      </c>
      <c r="BU11" s="125"/>
      <c r="BV11" s="125"/>
      <c r="BW11" s="126">
        <v>2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/>
      <c r="H12" s="90" t="s">
        <v>65</v>
      </c>
      <c r="I12" s="90" t="s">
        <v>82</v>
      </c>
      <c r="J12" s="188"/>
      <c r="K12" s="81">
        <v>2</v>
      </c>
      <c r="L12" s="81">
        <v>0</v>
      </c>
      <c r="M12" s="81">
        <v>9</v>
      </c>
      <c r="N12" s="91">
        <v>1</v>
      </c>
      <c r="O12" s="92">
        <v>0</v>
      </c>
      <c r="P12" s="93">
        <f>N12+O12</f>
        <v>1</v>
      </c>
      <c r="Q12" s="82">
        <f>IFERROR(P12/M12,"-")</f>
        <v>0.11111111111111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10</v>
      </c>
      <c r="L13" s="81">
        <v>8</v>
      </c>
      <c r="M13" s="81">
        <v>7</v>
      </c>
      <c r="N13" s="91">
        <v>1</v>
      </c>
      <c r="O13" s="92">
        <v>0</v>
      </c>
      <c r="P13" s="93">
        <f>N13+O13</f>
        <v>1</v>
      </c>
      <c r="Q13" s="82">
        <f>IFERROR(P13/M13,"-")</f>
        <v>0.14285714285714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85</v>
      </c>
      <c r="E14" s="203" t="s">
        <v>76</v>
      </c>
      <c r="F14" s="203" t="s">
        <v>63</v>
      </c>
      <c r="G14" s="203"/>
      <c r="H14" s="90" t="s">
        <v>65</v>
      </c>
      <c r="I14" s="90" t="s">
        <v>86</v>
      </c>
      <c r="J14" s="188"/>
      <c r="K14" s="81">
        <v>4</v>
      </c>
      <c r="L14" s="81">
        <v>0</v>
      </c>
      <c r="M14" s="81">
        <v>26</v>
      </c>
      <c r="N14" s="91">
        <v>2</v>
      </c>
      <c r="O14" s="92">
        <v>0</v>
      </c>
      <c r="P14" s="93">
        <f>N14+O14</f>
        <v>2</v>
      </c>
      <c r="Q14" s="82">
        <f>IFERROR(P14/M14,"-")</f>
        <v>0.076923076923077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85</v>
      </c>
      <c r="E15" s="203" t="s">
        <v>76</v>
      </c>
      <c r="F15" s="203" t="s">
        <v>68</v>
      </c>
      <c r="G15" s="203"/>
      <c r="H15" s="90"/>
      <c r="I15" s="90"/>
      <c r="J15" s="188"/>
      <c r="K15" s="81">
        <v>29</v>
      </c>
      <c r="L15" s="81">
        <v>20</v>
      </c>
      <c r="M15" s="81">
        <v>19</v>
      </c>
      <c r="N15" s="91">
        <v>3</v>
      </c>
      <c r="O15" s="92">
        <v>0</v>
      </c>
      <c r="P15" s="93">
        <f>N15+O15</f>
        <v>3</v>
      </c>
      <c r="Q15" s="82">
        <f>IFERROR(P15/M15,"-")</f>
        <v>0.15789473684211</v>
      </c>
      <c r="R15" s="81">
        <v>2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0.66666666666667</v>
      </c>
      <c r="X15" s="186">
        <v>26000</v>
      </c>
      <c r="Y15" s="187">
        <f>IFERROR(X15/P15,"-")</f>
        <v>8666.6666666667</v>
      </c>
      <c r="Z15" s="187">
        <f>IFERROR(X15/V15,"-")</f>
        <v>13000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>
        <v>1</v>
      </c>
      <c r="BQ15" s="122">
        <f>IFERROR(BP15/BN15,"-")</f>
        <v>0.5</v>
      </c>
      <c r="BR15" s="123">
        <v>16000</v>
      </c>
      <c r="BS15" s="124">
        <f>IFERROR(BR15/BN15,"-")</f>
        <v>8000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0.33333333333333</v>
      </c>
      <c r="CH15" s="135">
        <v>1</v>
      </c>
      <c r="CI15" s="136">
        <f>IFERROR(CH15/CF15,"-")</f>
        <v>1</v>
      </c>
      <c r="CJ15" s="137">
        <v>10000</v>
      </c>
      <c r="CK15" s="138">
        <f>IFERROR(CJ15/CF15,"-")</f>
        <v>10000</v>
      </c>
      <c r="CL15" s="139"/>
      <c r="CM15" s="139">
        <v>1</v>
      </c>
      <c r="CN15" s="139"/>
      <c r="CO15" s="140">
        <v>2</v>
      </c>
      <c r="CP15" s="141">
        <v>26000</v>
      </c>
      <c r="CQ15" s="141">
        <v>16000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0.284</v>
      </c>
      <c r="B18" s="39"/>
      <c r="C18" s="39"/>
      <c r="D18" s="39"/>
      <c r="E18" s="39"/>
      <c r="F18" s="39"/>
      <c r="G18" s="40" t="s">
        <v>88</v>
      </c>
      <c r="H18" s="40"/>
      <c r="I18" s="40"/>
      <c r="J18" s="190">
        <f>SUM(J6:J17)</f>
        <v>250000</v>
      </c>
      <c r="K18" s="41">
        <f>SUM(K6:K17)</f>
        <v>146</v>
      </c>
      <c r="L18" s="41">
        <f>SUM(L6:L17)</f>
        <v>72</v>
      </c>
      <c r="M18" s="41">
        <f>SUM(M6:M17)</f>
        <v>205</v>
      </c>
      <c r="N18" s="41">
        <f>SUM(N6:N17)</f>
        <v>28</v>
      </c>
      <c r="O18" s="41">
        <f>SUM(O6:O17)</f>
        <v>0</v>
      </c>
      <c r="P18" s="41">
        <f>SUM(P6:P17)</f>
        <v>28</v>
      </c>
      <c r="Q18" s="42">
        <f>IFERROR(P18/M18,"-")</f>
        <v>0.13658536585366</v>
      </c>
      <c r="R18" s="78">
        <f>SUM(R6:R17)</f>
        <v>4</v>
      </c>
      <c r="S18" s="78">
        <f>SUM(S6:S17)</f>
        <v>2</v>
      </c>
      <c r="T18" s="42">
        <f>IFERROR(R18/P18,"-")</f>
        <v>0.14285714285714</v>
      </c>
      <c r="U18" s="184">
        <f>IFERROR(J18/P18,"-")</f>
        <v>8928.5714285714</v>
      </c>
      <c r="V18" s="44">
        <f>SUM(V6:V17)</f>
        <v>4</v>
      </c>
      <c r="W18" s="42">
        <f>IFERROR(V18/P18,"-")</f>
        <v>0.14285714285714</v>
      </c>
      <c r="X18" s="190">
        <f>SUM(X6:X17)</f>
        <v>71000</v>
      </c>
      <c r="Y18" s="190">
        <f>IFERROR(X18/P18,"-")</f>
        <v>2535.7142857143</v>
      </c>
      <c r="Z18" s="190">
        <f>IFERROR(X18/V18,"-")</f>
        <v>17750</v>
      </c>
      <c r="AA18" s="190">
        <f>X18-J18</f>
        <v>-179000</v>
      </c>
      <c r="AB18" s="47">
        <f>X18/J18</f>
        <v>0.284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