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<sst xmlns="http://schemas.openxmlformats.org/spreadsheetml/2006/main" uniqueCount="153">
  <si>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11月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</si>
  <si>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</si>
  <si>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</si>
  <si>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</si>
  <si>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</si>
  <si>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</si>
  <si>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</si>
  <si>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</si>
  <si>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</si>
  <si>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</si>
  <si>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</si>
  <si>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</si>
  <si>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</si>
  <si>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</si>
  <si>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</si>
  <si>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</si>
  <si>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</si>
  <si>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</si>
  <si>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</si>
  <si>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</si>
  <si>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</si>
  <si>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</si>
  <si>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</si>
  <si>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</si>
  <si>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</si>
  <si>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</si>
  <si>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</si>
  <si>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</si>
  <si>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</si>
  <si>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</si>
  <si>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</si>
  <si>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</si>
  <si>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</si>
  <si>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</si>
  <si>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</si>
  <si>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</si>
  <si>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</si>
  <si>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</si>
  <si>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</si>
  <si>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</si>
  <si>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</si>
  <si>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</si>
  <si>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</si>
  <si>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</si>
  <si>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</si>
  <si>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</si>
  <si>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</si>
  <si>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</si>
  <si>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</si>
  <si>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</si>
  <si>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</si>
  <si>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</si>
  <si>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</si>
  <si>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</si>
  <si>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</si>
  <si>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</si>
  <si>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</si>
  <si>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pp1532</t>
  </si>
  <si>
    <t>インターカラー</t>
  </si>
  <si>
    <t>(新登録まわり)C版</t>
  </si>
  <si>
    <t>謎が全て解けた！恋人がいなかったのは〇〇に登録してなかったからだ！</t>
  </si>
  <si>
    <t>lp01</t>
  </si>
  <si>
    <t>スポニチ関東</t>
  </si>
  <si>
    <t>全5段</t>
  </si>
  <si>
    <t>11月14日(木)</t>
  </si>
  <si>
    <t>pp1533</t>
  </si>
  <si>
    <t>空電</t>
  </si>
  <si>
    <t>pp1534</t>
  </si>
  <si>
    <t>(電話番号のみ)雑誌版 SPA</t>
  </si>
  <si>
    <t>俺は今、猛烈に出会っている</t>
  </si>
  <si>
    <t>スポニチ関西</t>
  </si>
  <si>
    <t>11月04日(月)</t>
  </si>
  <si>
    <t>pp1535</t>
  </si>
  <si>
    <t>誘われたら誘い返す！倍返しだ！</t>
  </si>
  <si>
    <t>サンスポ関東</t>
  </si>
  <si>
    <t>11月09日(土)</t>
  </si>
  <si>
    <t>pp1536</t>
  </si>
  <si>
    <t>pp1537</t>
  </si>
  <si>
    <t>秋だね・・・しよ？</t>
  </si>
  <si>
    <t>サンスポ関西</t>
  </si>
  <si>
    <t>11月15日(金)</t>
  </si>
  <si>
    <t>pp1538</t>
  </si>
  <si>
    <t>(新txt)５分で出会って</t>
  </si>
  <si>
    <t>ニッカン関西</t>
  </si>
  <si>
    <t>pp1539</t>
  </si>
  <si>
    <t>pp1540</t>
  </si>
  <si>
    <t>出会いの大御所〇〇に危機！サービス史上最大の男性不足</t>
  </si>
  <si>
    <t>デイリースポーツ関西</t>
  </si>
  <si>
    <t>4C終面全5段</t>
  </si>
  <si>
    <t>11月01日(金)</t>
  </si>
  <si>
    <t>pp1541</t>
  </si>
  <si>
    <t>九スポ</t>
  </si>
  <si>
    <t>11月23日(土)</t>
  </si>
  <si>
    <t>pp1542</t>
  </si>
  <si>
    <t>pp1543</t>
  </si>
  <si>
    <t>半5段</t>
  </si>
  <si>
    <t>11月22日(金)</t>
  </si>
  <si>
    <t>pp1544</t>
  </si>
  <si>
    <t>pp1545</t>
  </si>
  <si>
    <t>pp1546</t>
  </si>
  <si>
    <t>11月30日(土)</t>
  </si>
  <si>
    <t>pp1547</t>
  </si>
  <si>
    <t>pp1548</t>
  </si>
  <si>
    <t>pp1549</t>
  </si>
  <si>
    <t>11月10日(日)</t>
  </si>
  <si>
    <t>pp1550</t>
  </si>
  <si>
    <t>pp1551</t>
  </si>
  <si>
    <t>95「今までで一番すごかった・・・」</t>
  </si>
  <si>
    <t>スポーツ報知関東</t>
  </si>
  <si>
    <t>4C終面雑報</t>
  </si>
  <si>
    <t>11月08日(金)</t>
  </si>
  <si>
    <t>pp1552</t>
  </si>
  <si>
    <t>pp1553</t>
  </si>
  <si>
    <t>96「待ってりゃ声かけてくれる」</t>
  </si>
  <si>
    <t>pp1554</t>
  </si>
  <si>
    <t>pp1555</t>
  </si>
  <si>
    <t>97「男の悩み、女性が解決？！」</t>
  </si>
  <si>
    <t>pp1556</t>
  </si>
  <si>
    <t>pp1557</t>
  </si>
  <si>
    <t>98「長年ずっと悩んでた。あの時ダメ元で始めてよかった！」</t>
  </si>
  <si>
    <t>11月17日(日)</t>
  </si>
  <si>
    <t>pp1558</t>
  </si>
  <si>
    <t>pp1559</t>
  </si>
  <si>
    <t>旧デイリー風</t>
  </si>
  <si>
    <t>4C雑報</t>
  </si>
  <si>
    <t>11月03日(日)</t>
  </si>
  <si>
    <t>pp1560</t>
  </si>
  <si>
    <t>pp1561</t>
  </si>
  <si>
    <t>pp1562</t>
  </si>
  <si>
    <t>pp1563</t>
  </si>
  <si>
    <t>pp1564</t>
  </si>
  <si>
    <t>pp1565</t>
  </si>
  <si>
    <t>11月16日(土)</t>
  </si>
  <si>
    <t>pp1566</t>
  </si>
  <si>
    <t>pp1567</t>
  </si>
  <si>
    <t>pp1568</t>
  </si>
  <si>
    <t>pp1569</t>
  </si>
  <si>
    <t>pp1570</t>
  </si>
  <si>
    <t>pp1571</t>
  </si>
  <si>
    <t>11月24日(日)</t>
  </si>
  <si>
    <t>pp1572</t>
  </si>
  <si>
    <t>pp1573</t>
  </si>
  <si>
    <t>pp1574</t>
  </si>
  <si>
    <t>pp1575</t>
  </si>
  <si>
    <t>記事</t>
  </si>
  <si>
    <t>4C記事枠</t>
  </si>
  <si>
    <t>pp1576</t>
  </si>
  <si>
    <t>pp1577</t>
  </si>
  <si>
    <t>pp1578</t>
  </si>
  <si>
    <t>pp1579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</si>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</sst>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1.6916666666667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0</v>
      </c>
      <c r="M6" s="79">
        <v>0</v>
      </c>
      <c r="N6" s="79">
        <v>12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IFERROR(K6/SUM(Q6:Q7),"-")</f>
        <v>24000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SUM(Y6:Y7)-SUM(K6:K7)</f>
        <v>83000</v>
      </c>
      <c r="AC6" s="83">
        <f>SUM(Y6:Y7)/SUM(K6:K7)</f>
        <v>1.6916666666667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18</v>
      </c>
      <c r="M7" s="79">
        <v>17</v>
      </c>
      <c r="N7" s="79">
        <v>6</v>
      </c>
      <c r="O7" s="88">
        <v>5</v>
      </c>
      <c r="P7" s="89">
        <v>0</v>
      </c>
      <c r="Q7" s="90">
        <f>O7+P7</f>
        <v>5</v>
      </c>
      <c r="R7" s="80">
        <f>IFERROR(Q7/N7,"-")</f>
        <v>0.83333333333333</v>
      </c>
      <c r="S7" s="79">
        <v>2</v>
      </c>
      <c r="T7" s="79">
        <v>2</v>
      </c>
      <c r="U7" s="80">
        <f>IFERROR(T7/(Q7),"-")</f>
        <v>0.4</v>
      </c>
      <c r="V7" s="81"/>
      <c r="W7" s="82">
        <v>2</v>
      </c>
      <c r="X7" s="80">
        <f>IF(Q7=0,"-",W7/Q7)</f>
        <v>0.4</v>
      </c>
      <c r="Y7" s="181">
        <v>203000</v>
      </c>
      <c r="Z7" s="182">
        <f>IFERROR(Y7/Q7,"-")</f>
        <v>40600</v>
      </c>
      <c r="AA7" s="182">
        <f>IFERROR(Y7/W7,"-")</f>
        <v>101500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0.2</v>
      </c>
      <c r="BH7" s="109">
        <v>1</v>
      </c>
      <c r="BI7" s="111">
        <f>IFERROR(BH7/BF7,"-")</f>
        <v>1</v>
      </c>
      <c r="BJ7" s="112">
        <v>182000</v>
      </c>
      <c r="BK7" s="113">
        <f>IFERROR(BJ7/BF7,"-")</f>
        <v>182000</v>
      </c>
      <c r="BL7" s="114"/>
      <c r="BM7" s="114"/>
      <c r="BN7" s="114">
        <v>1</v>
      </c>
      <c r="BO7" s="116">
        <v>4</v>
      </c>
      <c r="BP7" s="117">
        <f>IF(Q7=0,"",IF(BO7=0,"",(BO7/Q7)))</f>
        <v>0.8</v>
      </c>
      <c r="BQ7" s="118">
        <v>1</v>
      </c>
      <c r="BR7" s="119">
        <f>IFERROR(BQ7/BO7,"-")</f>
        <v>0.25</v>
      </c>
      <c r="BS7" s="120">
        <v>21000</v>
      </c>
      <c r="BT7" s="121">
        <f>IFERROR(BS7/BO7,"-")</f>
        <v>5250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203000</v>
      </c>
      <c r="CR7" s="138">
        <v>182000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66</v>
      </c>
      <c r="H8" s="87" t="s">
        <v>70</v>
      </c>
      <c r="I8" s="87" t="s">
        <v>63</v>
      </c>
      <c r="J8" s="87" t="s">
        <v>71</v>
      </c>
      <c r="K8" s="176">
        <v>150000</v>
      </c>
      <c r="L8" s="79">
        <v>26</v>
      </c>
      <c r="M8" s="79">
        <v>20</v>
      </c>
      <c r="N8" s="79">
        <v>10</v>
      </c>
      <c r="O8" s="88">
        <v>3</v>
      </c>
      <c r="P8" s="89">
        <v>0</v>
      </c>
      <c r="Q8" s="90">
        <f>O8+P8</f>
        <v>3</v>
      </c>
      <c r="R8" s="80">
        <f>IFERROR(Q8/N8,"-")</f>
        <v>0.3</v>
      </c>
      <c r="S8" s="79">
        <v>0</v>
      </c>
      <c r="T8" s="79">
        <v>0</v>
      </c>
      <c r="U8" s="80">
        <f>IFERROR(T8/(Q8),"-")</f>
        <v>0</v>
      </c>
      <c r="V8" s="81">
        <f>IFERROR(K8/SUM(Q8:Q8),"-")</f>
        <v>50000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SUM(Y8:Y8)-SUM(K8:K8)</f>
        <v>-150000</v>
      </c>
      <c r="AC8" s="83">
        <f>SUM(Y8:Y8)/SUM(K8:K8)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0.66666666666667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0.33333333333333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>
        <f>AC9</f>
        <v>2.8923076923077</v>
      </c>
      <c r="B9" s="184" t="s">
        <v>72</v>
      </c>
      <c r="C9" s="184" t="s">
        <v>58</v>
      </c>
      <c r="D9" s="184"/>
      <c r="E9" s="184" t="s">
        <v>59</v>
      </c>
      <c r="F9" s="184" t="s">
        <v>73</v>
      </c>
      <c r="G9" s="184" t="s">
        <v>61</v>
      </c>
      <c r="H9" s="87" t="s">
        <v>74</v>
      </c>
      <c r="I9" s="87" t="s">
        <v>63</v>
      </c>
      <c r="J9" s="185" t="s">
        <v>75</v>
      </c>
      <c r="K9" s="176">
        <v>130000</v>
      </c>
      <c r="L9" s="79">
        <v>3</v>
      </c>
      <c r="M9" s="79">
        <v>0</v>
      </c>
      <c r="N9" s="79">
        <v>9</v>
      </c>
      <c r="O9" s="88">
        <v>1</v>
      </c>
      <c r="P9" s="89">
        <v>0</v>
      </c>
      <c r="Q9" s="90">
        <f>O9+P9</f>
        <v>1</v>
      </c>
      <c r="R9" s="80">
        <f>IFERROR(Q9/N9,"-")</f>
        <v>0.11111111111111</v>
      </c>
      <c r="S9" s="79">
        <v>0</v>
      </c>
      <c r="T9" s="79">
        <v>1</v>
      </c>
      <c r="U9" s="80">
        <f>IFERROR(T9/(Q9),"-")</f>
        <v>1</v>
      </c>
      <c r="V9" s="81">
        <f>IFERROR(K9/SUM(Q9:Q10),"-")</f>
        <v>21666.666666667</v>
      </c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>
        <f>SUM(Y9:Y10)-SUM(K9:K10)</f>
        <v>246000</v>
      </c>
      <c r="AC9" s="83">
        <f>SUM(Y9:Y10)/SUM(K9:K10)</f>
        <v>2.8923076923077</v>
      </c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1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76</v>
      </c>
      <c r="C10" s="184" t="s">
        <v>58</v>
      </c>
      <c r="D10" s="184"/>
      <c r="E10" s="184" t="s">
        <v>59</v>
      </c>
      <c r="F10" s="184" t="s">
        <v>73</v>
      </c>
      <c r="G10" s="184" t="s">
        <v>66</v>
      </c>
      <c r="H10" s="87"/>
      <c r="I10" s="87"/>
      <c r="J10" s="87"/>
      <c r="K10" s="176"/>
      <c r="L10" s="79">
        <v>27</v>
      </c>
      <c r="M10" s="79">
        <v>18</v>
      </c>
      <c r="N10" s="79">
        <v>16</v>
      </c>
      <c r="O10" s="88">
        <v>5</v>
      </c>
      <c r="P10" s="89">
        <v>0</v>
      </c>
      <c r="Q10" s="90">
        <f>O10+P10</f>
        <v>5</v>
      </c>
      <c r="R10" s="80">
        <f>IFERROR(Q10/N10,"-")</f>
        <v>0.3125</v>
      </c>
      <c r="S10" s="79">
        <v>2</v>
      </c>
      <c r="T10" s="79">
        <v>2</v>
      </c>
      <c r="U10" s="80">
        <f>IFERROR(T10/(Q10),"-")</f>
        <v>0.4</v>
      </c>
      <c r="V10" s="81"/>
      <c r="W10" s="82">
        <v>3</v>
      </c>
      <c r="X10" s="80">
        <f>IF(Q10=0,"-",W10/Q10)</f>
        <v>0.6</v>
      </c>
      <c r="Y10" s="181">
        <v>376000</v>
      </c>
      <c r="Z10" s="182">
        <f>IFERROR(Y10/Q10,"-")</f>
        <v>75200</v>
      </c>
      <c r="AA10" s="182">
        <f>IFERROR(Y10/W10,"-")</f>
        <v>125333.33333333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0.2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0.2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</v>
      </c>
      <c r="BP10" s="117">
        <f>IF(Q10=0,"",IF(BO10=0,"",(BO10/Q10)))</f>
        <v>0.2</v>
      </c>
      <c r="BQ10" s="118">
        <v>1</v>
      </c>
      <c r="BR10" s="119">
        <f>IFERROR(BQ10/BO10,"-")</f>
        <v>1</v>
      </c>
      <c r="BS10" s="120">
        <v>225000</v>
      </c>
      <c r="BT10" s="121">
        <f>IFERROR(BS10/BO10,"-")</f>
        <v>225000</v>
      </c>
      <c r="BU10" s="122"/>
      <c r="BV10" s="122"/>
      <c r="BW10" s="122">
        <v>1</v>
      </c>
      <c r="BX10" s="123">
        <v>2</v>
      </c>
      <c r="BY10" s="124">
        <f>IF(Q10=0,"",IF(BX10=0,"",(BX10/Q10)))</f>
        <v>0.4</v>
      </c>
      <c r="BZ10" s="125">
        <v>2</v>
      </c>
      <c r="CA10" s="126">
        <f>IFERROR(BZ10/BX10,"-")</f>
        <v>1</v>
      </c>
      <c r="CB10" s="127">
        <v>151000</v>
      </c>
      <c r="CC10" s="128">
        <f>IFERROR(CB10/BX10,"-")</f>
        <v>75500</v>
      </c>
      <c r="CD10" s="129"/>
      <c r="CE10" s="129"/>
      <c r="CF10" s="129">
        <v>2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3</v>
      </c>
      <c r="CQ10" s="138">
        <v>376000</v>
      </c>
      <c r="CR10" s="138">
        <v>225000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0.86923076923077</v>
      </c>
      <c r="B11" s="184" t="s">
        <v>77</v>
      </c>
      <c r="C11" s="184" t="s">
        <v>58</v>
      </c>
      <c r="D11" s="184"/>
      <c r="E11" s="184" t="s">
        <v>68</v>
      </c>
      <c r="F11" s="184" t="s">
        <v>78</v>
      </c>
      <c r="G11" s="184" t="s">
        <v>66</v>
      </c>
      <c r="H11" s="87" t="s">
        <v>79</v>
      </c>
      <c r="I11" s="87" t="s">
        <v>63</v>
      </c>
      <c r="J11" s="87" t="s">
        <v>80</v>
      </c>
      <c r="K11" s="176">
        <v>130000</v>
      </c>
      <c r="L11" s="79">
        <v>25</v>
      </c>
      <c r="M11" s="79">
        <v>16</v>
      </c>
      <c r="N11" s="79">
        <v>16</v>
      </c>
      <c r="O11" s="88">
        <v>7</v>
      </c>
      <c r="P11" s="89">
        <v>0</v>
      </c>
      <c r="Q11" s="90">
        <f>O11+P11</f>
        <v>7</v>
      </c>
      <c r="R11" s="80">
        <f>IFERROR(Q11/N11,"-")</f>
        <v>0.4375</v>
      </c>
      <c r="S11" s="79">
        <v>1</v>
      </c>
      <c r="T11" s="79">
        <v>0</v>
      </c>
      <c r="U11" s="80">
        <f>IFERROR(T11/(Q11),"-")</f>
        <v>0</v>
      </c>
      <c r="V11" s="81">
        <f>IFERROR(K11/SUM(Q11:Q11),"-")</f>
        <v>18571.428571429</v>
      </c>
      <c r="W11" s="82">
        <v>1</v>
      </c>
      <c r="X11" s="80">
        <f>IF(Q11=0,"-",W11/Q11)</f>
        <v>0.14285714285714</v>
      </c>
      <c r="Y11" s="181">
        <v>113000</v>
      </c>
      <c r="Z11" s="182">
        <f>IFERROR(Y11/Q11,"-")</f>
        <v>16142.857142857</v>
      </c>
      <c r="AA11" s="182">
        <f>IFERROR(Y11/W11,"-")</f>
        <v>113000</v>
      </c>
      <c r="AB11" s="176">
        <f>SUM(Y11:Y11)-SUM(K11:K11)</f>
        <v>-17000</v>
      </c>
      <c r="AC11" s="83">
        <f>SUM(Y11:Y11)/SUM(K11:K11)</f>
        <v>0.86923076923077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3</v>
      </c>
      <c r="BP11" s="117">
        <f>IF(Q11=0,"",IF(BO11=0,"",(BO11/Q11)))</f>
        <v>0.42857142857143</v>
      </c>
      <c r="BQ11" s="118">
        <v>1</v>
      </c>
      <c r="BR11" s="119">
        <f>IFERROR(BQ11/BO11,"-")</f>
        <v>0.33333333333333</v>
      </c>
      <c r="BS11" s="120">
        <v>113000</v>
      </c>
      <c r="BT11" s="121">
        <f>IFERROR(BS11/BO11,"-")</f>
        <v>37666.666666667</v>
      </c>
      <c r="BU11" s="122"/>
      <c r="BV11" s="122"/>
      <c r="BW11" s="122">
        <v>1</v>
      </c>
      <c r="BX11" s="123">
        <v>3</v>
      </c>
      <c r="BY11" s="124">
        <f>IF(Q11=0,"",IF(BX11=0,"",(BX11/Q11)))</f>
        <v>0.42857142857143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0.14285714285714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1</v>
      </c>
      <c r="CQ11" s="138">
        <v>113000</v>
      </c>
      <c r="CR11" s="138">
        <v>113000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0.16538461538462</v>
      </c>
      <c r="B12" s="184" t="s">
        <v>81</v>
      </c>
      <c r="C12" s="184" t="s">
        <v>58</v>
      </c>
      <c r="D12" s="184"/>
      <c r="E12" s="184" t="s">
        <v>59</v>
      </c>
      <c r="F12" s="184" t="s">
        <v>82</v>
      </c>
      <c r="G12" s="184" t="s">
        <v>61</v>
      </c>
      <c r="H12" s="87" t="s">
        <v>83</v>
      </c>
      <c r="I12" s="87" t="s">
        <v>63</v>
      </c>
      <c r="J12" s="87" t="s">
        <v>71</v>
      </c>
      <c r="K12" s="176">
        <v>130000</v>
      </c>
      <c r="L12" s="79">
        <v>1</v>
      </c>
      <c r="M12" s="79">
        <v>0</v>
      </c>
      <c r="N12" s="79">
        <v>9</v>
      </c>
      <c r="O12" s="88">
        <v>1</v>
      </c>
      <c r="P12" s="89">
        <v>0</v>
      </c>
      <c r="Q12" s="90">
        <f>O12+P12</f>
        <v>1</v>
      </c>
      <c r="R12" s="80">
        <f>IFERROR(Q12/N12,"-")</f>
        <v>0.11111111111111</v>
      </c>
      <c r="S12" s="79">
        <v>0</v>
      </c>
      <c r="T12" s="79">
        <v>1</v>
      </c>
      <c r="U12" s="80">
        <f>IFERROR(T12/(Q12),"-")</f>
        <v>1</v>
      </c>
      <c r="V12" s="81">
        <f>IFERROR(K12/SUM(Q12:Q13),"-")</f>
        <v>43333.333333333</v>
      </c>
      <c r="W12" s="82">
        <v>1</v>
      </c>
      <c r="X12" s="80">
        <f>IF(Q12=0,"-",W12/Q12)</f>
        <v>1</v>
      </c>
      <c r="Y12" s="181">
        <v>6000</v>
      </c>
      <c r="Z12" s="182">
        <f>IFERROR(Y12/Q12,"-")</f>
        <v>6000</v>
      </c>
      <c r="AA12" s="182">
        <f>IFERROR(Y12/W12,"-")</f>
        <v>6000</v>
      </c>
      <c r="AB12" s="176">
        <f>SUM(Y12:Y13)-SUM(K12:K13)</f>
        <v>-108500</v>
      </c>
      <c r="AC12" s="83">
        <f>SUM(Y12:Y13)/SUM(K12:K13)</f>
        <v>0.16538461538462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1</v>
      </c>
      <c r="BQ12" s="118">
        <v>1</v>
      </c>
      <c r="BR12" s="119">
        <f>IFERROR(BQ12/BO12,"-")</f>
        <v>1</v>
      </c>
      <c r="BS12" s="120">
        <v>6000</v>
      </c>
      <c r="BT12" s="121">
        <f>IFERROR(BS12/BO12,"-")</f>
        <v>6000</v>
      </c>
      <c r="BU12" s="122"/>
      <c r="BV12" s="122">
        <v>1</v>
      </c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6000</v>
      </c>
      <c r="CR12" s="138">
        <v>6000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58</v>
      </c>
      <c r="D13" s="184"/>
      <c r="E13" s="184" t="s">
        <v>59</v>
      </c>
      <c r="F13" s="184" t="s">
        <v>82</v>
      </c>
      <c r="G13" s="184" t="s">
        <v>66</v>
      </c>
      <c r="H13" s="87"/>
      <c r="I13" s="87"/>
      <c r="J13" s="87"/>
      <c r="K13" s="176"/>
      <c r="L13" s="79">
        <v>54</v>
      </c>
      <c r="M13" s="79">
        <v>17</v>
      </c>
      <c r="N13" s="79">
        <v>0</v>
      </c>
      <c r="O13" s="88">
        <v>2</v>
      </c>
      <c r="P13" s="89">
        <v>0</v>
      </c>
      <c r="Q13" s="90">
        <f>O13+P13</f>
        <v>2</v>
      </c>
      <c r="R13" s="80" t="str">
        <f>IFERROR(Q13/N13,"-")</f>
        <v>-</v>
      </c>
      <c r="S13" s="79">
        <v>1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0.5</v>
      </c>
      <c r="Y13" s="181">
        <v>15500</v>
      </c>
      <c r="Z13" s="182">
        <f>IFERROR(Y13/Q13,"-")</f>
        <v>7750</v>
      </c>
      <c r="AA13" s="182">
        <f>IFERROR(Y13/W13,"-")</f>
        <v>15500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0.5</v>
      </c>
      <c r="BZ13" s="125">
        <v>1</v>
      </c>
      <c r="CA13" s="126">
        <f>IFERROR(BZ13/BX13,"-")</f>
        <v>1</v>
      </c>
      <c r="CB13" s="127">
        <v>15500</v>
      </c>
      <c r="CC13" s="128">
        <f>IFERROR(CB13/BX13,"-")</f>
        <v>15500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15500</v>
      </c>
      <c r="CR13" s="138">
        <v>15500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0.041666666666667</v>
      </c>
      <c r="B14" s="184" t="s">
        <v>85</v>
      </c>
      <c r="C14" s="184" t="s">
        <v>58</v>
      </c>
      <c r="D14" s="184"/>
      <c r="E14" s="184" t="s">
        <v>68</v>
      </c>
      <c r="F14" s="184" t="s">
        <v>86</v>
      </c>
      <c r="G14" s="184" t="s">
        <v>66</v>
      </c>
      <c r="H14" s="87" t="s">
        <v>87</v>
      </c>
      <c r="I14" s="87" t="s">
        <v>88</v>
      </c>
      <c r="J14" s="87" t="s">
        <v>89</v>
      </c>
      <c r="K14" s="176">
        <v>120000</v>
      </c>
      <c r="L14" s="79">
        <v>25</v>
      </c>
      <c r="M14" s="79">
        <v>22</v>
      </c>
      <c r="N14" s="79">
        <v>25</v>
      </c>
      <c r="O14" s="88">
        <v>7</v>
      </c>
      <c r="P14" s="89">
        <v>0</v>
      </c>
      <c r="Q14" s="90">
        <f>O14+P14</f>
        <v>7</v>
      </c>
      <c r="R14" s="80">
        <f>IFERROR(Q14/N14,"-")</f>
        <v>0.28</v>
      </c>
      <c r="S14" s="79">
        <v>1</v>
      </c>
      <c r="T14" s="79">
        <v>3</v>
      </c>
      <c r="U14" s="80">
        <f>IFERROR(T14/(Q14),"-")</f>
        <v>0.42857142857143</v>
      </c>
      <c r="V14" s="81">
        <f>IFERROR(K14/SUM(Q14:Q14),"-")</f>
        <v>17142.857142857</v>
      </c>
      <c r="W14" s="82">
        <v>1</v>
      </c>
      <c r="X14" s="80">
        <f>IF(Q14=0,"-",W14/Q14)</f>
        <v>0.14285714285714</v>
      </c>
      <c r="Y14" s="181">
        <v>5000</v>
      </c>
      <c r="Z14" s="182">
        <f>IFERROR(Y14/Q14,"-")</f>
        <v>714.28571428571</v>
      </c>
      <c r="AA14" s="182">
        <f>IFERROR(Y14/W14,"-")</f>
        <v>5000</v>
      </c>
      <c r="AB14" s="176">
        <f>SUM(Y14:Y14)-SUM(K14:K14)</f>
        <v>-115000</v>
      </c>
      <c r="AC14" s="83">
        <f>SUM(Y14:Y14)/SUM(K14:K14)</f>
        <v>0.041666666666667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0.28571428571429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0.28571428571429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3</v>
      </c>
      <c r="BY14" s="124">
        <f>IF(Q14=0,"",IF(BX14=0,"",(BX14/Q14)))</f>
        <v>0.42857142857143</v>
      </c>
      <c r="BZ14" s="125">
        <v>1</v>
      </c>
      <c r="CA14" s="126">
        <f>IFERROR(BZ14/BX14,"-")</f>
        <v>0.33333333333333</v>
      </c>
      <c r="CB14" s="127">
        <v>5000</v>
      </c>
      <c r="CC14" s="128">
        <f>IFERROR(CB14/BX14,"-")</f>
        <v>1666.6666666667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0.1</v>
      </c>
      <c r="B15" s="184" t="s">
        <v>90</v>
      </c>
      <c r="C15" s="184" t="s">
        <v>58</v>
      </c>
      <c r="D15" s="184"/>
      <c r="E15" s="184" t="s">
        <v>59</v>
      </c>
      <c r="F15" s="184" t="s">
        <v>60</v>
      </c>
      <c r="G15" s="184" t="s">
        <v>61</v>
      </c>
      <c r="H15" s="87" t="s">
        <v>91</v>
      </c>
      <c r="I15" s="87" t="s">
        <v>63</v>
      </c>
      <c r="J15" s="185" t="s">
        <v>92</v>
      </c>
      <c r="K15" s="176">
        <v>80000</v>
      </c>
      <c r="L15" s="79">
        <v>3</v>
      </c>
      <c r="M15" s="79">
        <v>0</v>
      </c>
      <c r="N15" s="79">
        <v>6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>
        <f>IFERROR(K15/SUM(Q15:Q16),"-")</f>
        <v>20000</v>
      </c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>
        <f>SUM(Y15:Y16)-SUM(K15:K16)</f>
        <v>-72000</v>
      </c>
      <c r="AC15" s="83">
        <f>SUM(Y15:Y16)/SUM(K15:K16)</f>
        <v>0.1</v>
      </c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93</v>
      </c>
      <c r="C16" s="184" t="s">
        <v>58</v>
      </c>
      <c r="D16" s="184"/>
      <c r="E16" s="184" t="s">
        <v>59</v>
      </c>
      <c r="F16" s="184" t="s">
        <v>60</v>
      </c>
      <c r="G16" s="184" t="s">
        <v>66</v>
      </c>
      <c r="H16" s="87"/>
      <c r="I16" s="87"/>
      <c r="J16" s="87"/>
      <c r="K16" s="176"/>
      <c r="L16" s="79">
        <v>10</v>
      </c>
      <c r="M16" s="79">
        <v>9</v>
      </c>
      <c r="N16" s="79">
        <v>8</v>
      </c>
      <c r="O16" s="88">
        <v>4</v>
      </c>
      <c r="P16" s="89">
        <v>0</v>
      </c>
      <c r="Q16" s="90">
        <f>O16+P16</f>
        <v>4</v>
      </c>
      <c r="R16" s="80">
        <f>IFERROR(Q16/N16,"-")</f>
        <v>0.5</v>
      </c>
      <c r="S16" s="79">
        <v>2</v>
      </c>
      <c r="T16" s="79">
        <v>0</v>
      </c>
      <c r="U16" s="80">
        <f>IFERROR(T16/(Q16),"-")</f>
        <v>0</v>
      </c>
      <c r="V16" s="81"/>
      <c r="W16" s="82">
        <v>1</v>
      </c>
      <c r="X16" s="80">
        <f>IF(Q16=0,"-",W16/Q16)</f>
        <v>0.25</v>
      </c>
      <c r="Y16" s="181">
        <v>8000</v>
      </c>
      <c r="Z16" s="182">
        <f>IFERROR(Y16/Q16,"-")</f>
        <v>2000</v>
      </c>
      <c r="AA16" s="182">
        <f>IFERROR(Y16/W16,"-")</f>
        <v>8000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0.25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3</v>
      </c>
      <c r="BP16" s="117">
        <f>IF(Q16=0,"",IF(BO16=0,"",(BO16/Q16)))</f>
        <v>0.75</v>
      </c>
      <c r="BQ16" s="118">
        <v>1</v>
      </c>
      <c r="BR16" s="119">
        <f>IFERROR(BQ16/BO16,"-")</f>
        <v>0.33333333333333</v>
      </c>
      <c r="BS16" s="120">
        <v>8000</v>
      </c>
      <c r="BT16" s="121">
        <f>IFERROR(BS16/BO16,"-")</f>
        <v>2666.6666666667</v>
      </c>
      <c r="BU16" s="122"/>
      <c r="BV16" s="122">
        <v>1</v>
      </c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8000</v>
      </c>
      <c r="CR16" s="138">
        <v>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6.1176470588235</v>
      </c>
      <c r="B17" s="184" t="s">
        <v>94</v>
      </c>
      <c r="C17" s="184" t="s">
        <v>58</v>
      </c>
      <c r="D17" s="184"/>
      <c r="E17" s="184" t="s">
        <v>59</v>
      </c>
      <c r="F17" s="184" t="s">
        <v>69</v>
      </c>
      <c r="G17" s="184" t="s">
        <v>61</v>
      </c>
      <c r="H17" s="87" t="s">
        <v>62</v>
      </c>
      <c r="I17" s="87" t="s">
        <v>95</v>
      </c>
      <c r="J17" s="87" t="s">
        <v>96</v>
      </c>
      <c r="K17" s="176">
        <v>85000</v>
      </c>
      <c r="L17" s="79">
        <v>4</v>
      </c>
      <c r="M17" s="79">
        <v>0</v>
      </c>
      <c r="N17" s="79">
        <v>10</v>
      </c>
      <c r="O17" s="88">
        <v>2</v>
      </c>
      <c r="P17" s="89">
        <v>0</v>
      </c>
      <c r="Q17" s="90">
        <f>O17+P17</f>
        <v>2</v>
      </c>
      <c r="R17" s="80">
        <f>IFERROR(Q17/N17,"-")</f>
        <v>0.2</v>
      </c>
      <c r="S17" s="79">
        <v>1</v>
      </c>
      <c r="T17" s="79">
        <v>0</v>
      </c>
      <c r="U17" s="80">
        <f>IFERROR(T17/(Q17),"-")</f>
        <v>0</v>
      </c>
      <c r="V17" s="81">
        <f>IFERROR(K17/SUM(Q17:Q18),"-")</f>
        <v>28333.333333333</v>
      </c>
      <c r="W17" s="82">
        <v>1</v>
      </c>
      <c r="X17" s="80">
        <f>IF(Q17=0,"-",W17/Q17)</f>
        <v>0.5</v>
      </c>
      <c r="Y17" s="181">
        <v>481000</v>
      </c>
      <c r="Z17" s="182">
        <f>IFERROR(Y17/Q17,"-")</f>
        <v>240500</v>
      </c>
      <c r="AA17" s="182">
        <f>IFERROR(Y17/W17,"-")</f>
        <v>481000</v>
      </c>
      <c r="AB17" s="176">
        <f>SUM(Y17:Y18)-SUM(K17:K18)</f>
        <v>435000</v>
      </c>
      <c r="AC17" s="83">
        <f>SUM(Y17:Y18)/SUM(K17:K18)</f>
        <v>6.1176470588235</v>
      </c>
      <c r="AD17" s="77"/>
      <c r="AE17" s="91">
        <v>1</v>
      </c>
      <c r="AF17" s="92">
        <f>IF(Q17=0,"",IF(AE17=0,"",(AE17/Q17)))</f>
        <v>0.5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0.5</v>
      </c>
      <c r="BQ17" s="118">
        <v>1</v>
      </c>
      <c r="BR17" s="119">
        <f>IFERROR(BQ17/BO17,"-")</f>
        <v>1</v>
      </c>
      <c r="BS17" s="120">
        <v>481000</v>
      </c>
      <c r="BT17" s="121">
        <f>IFERROR(BS17/BO17,"-")</f>
        <v>481000</v>
      </c>
      <c r="BU17" s="122"/>
      <c r="BV17" s="122"/>
      <c r="BW17" s="122">
        <v>1</v>
      </c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481000</v>
      </c>
      <c r="CR17" s="138">
        <v>481000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97</v>
      </c>
      <c r="C18" s="184" t="s">
        <v>58</v>
      </c>
      <c r="D18" s="184"/>
      <c r="E18" s="184" t="s">
        <v>59</v>
      </c>
      <c r="F18" s="184" t="s">
        <v>69</v>
      </c>
      <c r="G18" s="184" t="s">
        <v>66</v>
      </c>
      <c r="H18" s="87"/>
      <c r="I18" s="87"/>
      <c r="J18" s="87"/>
      <c r="K18" s="176"/>
      <c r="L18" s="79">
        <v>12</v>
      </c>
      <c r="M18" s="79">
        <v>6</v>
      </c>
      <c r="N18" s="79">
        <v>6</v>
      </c>
      <c r="O18" s="88">
        <v>1</v>
      </c>
      <c r="P18" s="89">
        <v>0</v>
      </c>
      <c r="Q18" s="90">
        <f>O18+P18</f>
        <v>1</v>
      </c>
      <c r="R18" s="80">
        <f>IFERROR(Q18/N18,"-")</f>
        <v>0.16666666666667</v>
      </c>
      <c r="S18" s="79">
        <v>0</v>
      </c>
      <c r="T18" s="79">
        <v>1</v>
      </c>
      <c r="U18" s="80">
        <f>IFERROR(T18/(Q18),"-")</f>
        <v>1</v>
      </c>
      <c r="V18" s="81"/>
      <c r="W18" s="82">
        <v>1</v>
      </c>
      <c r="X18" s="80">
        <f>IF(Q18=0,"-",W18/Q18)</f>
        <v>1</v>
      </c>
      <c r="Y18" s="181">
        <v>39000</v>
      </c>
      <c r="Z18" s="182">
        <f>IFERROR(Y18/Q18,"-")</f>
        <v>39000</v>
      </c>
      <c r="AA18" s="182">
        <f>IFERROR(Y18/W18,"-")</f>
        <v>39000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1</v>
      </c>
      <c r="BY18" s="124">
        <f>IF(Q18=0,"",IF(BX18=0,"",(BX18/Q18)))</f>
        <v>1</v>
      </c>
      <c r="BZ18" s="125">
        <v>1</v>
      </c>
      <c r="CA18" s="126">
        <f>IFERROR(BZ18/BX18,"-")</f>
        <v>1</v>
      </c>
      <c r="CB18" s="127">
        <v>39000</v>
      </c>
      <c r="CC18" s="128">
        <f>IFERROR(CB18/BX18,"-")</f>
        <v>39000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39000</v>
      </c>
      <c r="CR18" s="138">
        <v>39000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0.23529411764706</v>
      </c>
      <c r="B19" s="184" t="s">
        <v>98</v>
      </c>
      <c r="C19" s="184" t="s">
        <v>58</v>
      </c>
      <c r="D19" s="184"/>
      <c r="E19" s="184" t="s">
        <v>68</v>
      </c>
      <c r="F19" s="184" t="s">
        <v>73</v>
      </c>
      <c r="G19" s="184" t="s">
        <v>66</v>
      </c>
      <c r="H19" s="87" t="s">
        <v>70</v>
      </c>
      <c r="I19" s="87" t="s">
        <v>95</v>
      </c>
      <c r="J19" s="87" t="s">
        <v>80</v>
      </c>
      <c r="K19" s="176">
        <v>85000</v>
      </c>
      <c r="L19" s="79">
        <v>21</v>
      </c>
      <c r="M19" s="79">
        <v>15</v>
      </c>
      <c r="N19" s="79">
        <v>8</v>
      </c>
      <c r="O19" s="88">
        <v>5</v>
      </c>
      <c r="P19" s="89">
        <v>0</v>
      </c>
      <c r="Q19" s="90">
        <f>O19+P19</f>
        <v>5</v>
      </c>
      <c r="R19" s="80">
        <f>IFERROR(Q19/N19,"-")</f>
        <v>0.625</v>
      </c>
      <c r="S19" s="79">
        <v>1</v>
      </c>
      <c r="T19" s="79">
        <v>0</v>
      </c>
      <c r="U19" s="80">
        <f>IFERROR(T19/(Q19),"-")</f>
        <v>0</v>
      </c>
      <c r="V19" s="81">
        <f>IFERROR(K19/SUM(Q19:Q19),"-")</f>
        <v>17000</v>
      </c>
      <c r="W19" s="82">
        <v>1</v>
      </c>
      <c r="X19" s="80">
        <f>IF(Q19=0,"-",W19/Q19)</f>
        <v>0.2</v>
      </c>
      <c r="Y19" s="181">
        <v>20000</v>
      </c>
      <c r="Z19" s="182">
        <f>IFERROR(Y19/Q19,"-")</f>
        <v>4000</v>
      </c>
      <c r="AA19" s="182">
        <f>IFERROR(Y19/W19,"-")</f>
        <v>20000</v>
      </c>
      <c r="AB19" s="176">
        <f>SUM(Y19:Y19)-SUM(K19:K19)</f>
        <v>-65000</v>
      </c>
      <c r="AC19" s="83">
        <f>SUM(Y19:Y19)/SUM(K19:K19)</f>
        <v>0.23529411764706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2</v>
      </c>
      <c r="BP19" s="117">
        <f>IF(Q19=0,"",IF(BO19=0,"",(BO19/Q19)))</f>
        <v>0.4</v>
      </c>
      <c r="BQ19" s="118">
        <v>1</v>
      </c>
      <c r="BR19" s="119">
        <f>IFERROR(BQ19/BO19,"-")</f>
        <v>0.5</v>
      </c>
      <c r="BS19" s="120">
        <v>20000</v>
      </c>
      <c r="BT19" s="121">
        <f>IFERROR(BS19/BO19,"-")</f>
        <v>10000</v>
      </c>
      <c r="BU19" s="122"/>
      <c r="BV19" s="122"/>
      <c r="BW19" s="122">
        <v>1</v>
      </c>
      <c r="BX19" s="123">
        <v>3</v>
      </c>
      <c r="BY19" s="124">
        <f>IF(Q19=0,"",IF(BX19=0,"",(BX19/Q19)))</f>
        <v>0.6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20000</v>
      </c>
      <c r="CR19" s="138">
        <v>20000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10</v>
      </c>
      <c r="B20" s="184" t="s">
        <v>99</v>
      </c>
      <c r="C20" s="184" t="s">
        <v>58</v>
      </c>
      <c r="D20" s="184"/>
      <c r="E20" s="184" t="s">
        <v>59</v>
      </c>
      <c r="F20" s="184" t="s">
        <v>78</v>
      </c>
      <c r="G20" s="184" t="s">
        <v>61</v>
      </c>
      <c r="H20" s="87" t="s">
        <v>74</v>
      </c>
      <c r="I20" s="87" t="s">
        <v>95</v>
      </c>
      <c r="J20" s="185" t="s">
        <v>100</v>
      </c>
      <c r="K20" s="176">
        <v>65000</v>
      </c>
      <c r="L20" s="79">
        <v>4</v>
      </c>
      <c r="M20" s="79">
        <v>0</v>
      </c>
      <c r="N20" s="79">
        <v>8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>
        <f>IFERROR(K20/SUM(Q20:Q21),"-")</f>
        <v>16250</v>
      </c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>
        <f>SUM(Y20:Y21)-SUM(K20:K21)</f>
        <v>585000</v>
      </c>
      <c r="AC20" s="83">
        <f>SUM(Y20:Y21)/SUM(K20:K21)</f>
        <v>10</v>
      </c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101</v>
      </c>
      <c r="C21" s="184" t="s">
        <v>58</v>
      </c>
      <c r="D21" s="184"/>
      <c r="E21" s="184" t="s">
        <v>59</v>
      </c>
      <c r="F21" s="184" t="s">
        <v>78</v>
      </c>
      <c r="G21" s="184" t="s">
        <v>66</v>
      </c>
      <c r="H21" s="87"/>
      <c r="I21" s="87"/>
      <c r="J21" s="87"/>
      <c r="K21" s="176"/>
      <c r="L21" s="79">
        <v>29</v>
      </c>
      <c r="M21" s="79">
        <v>20</v>
      </c>
      <c r="N21" s="79">
        <v>10</v>
      </c>
      <c r="O21" s="88">
        <v>4</v>
      </c>
      <c r="P21" s="89">
        <v>0</v>
      </c>
      <c r="Q21" s="90">
        <f>O21+P21</f>
        <v>4</v>
      </c>
      <c r="R21" s="80">
        <f>IFERROR(Q21/N21,"-")</f>
        <v>0.4</v>
      </c>
      <c r="S21" s="79">
        <v>1</v>
      </c>
      <c r="T21" s="79">
        <v>1</v>
      </c>
      <c r="U21" s="80">
        <f>IFERROR(T21/(Q21),"-")</f>
        <v>0.25</v>
      </c>
      <c r="V21" s="81"/>
      <c r="W21" s="82">
        <v>1</v>
      </c>
      <c r="X21" s="80">
        <f>IF(Q21=0,"-",W21/Q21)</f>
        <v>0.25</v>
      </c>
      <c r="Y21" s="181">
        <v>650000</v>
      </c>
      <c r="Z21" s="182">
        <f>IFERROR(Y21/Q21,"-")</f>
        <v>162500</v>
      </c>
      <c r="AA21" s="182">
        <f>IFERROR(Y21/W21,"-")</f>
        <v>650000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0.25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2</v>
      </c>
      <c r="BY21" s="124">
        <f>IF(Q21=0,"",IF(BX21=0,"",(BX21/Q21)))</f>
        <v>0.5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1</v>
      </c>
      <c r="CH21" s="131">
        <f>IF(Q21=0,"",IF(CG21=0,"",(CG21/Q21)))</f>
        <v>0.25</v>
      </c>
      <c r="CI21" s="132">
        <v>1</v>
      </c>
      <c r="CJ21" s="133">
        <f>IFERROR(CI21/CG21,"-")</f>
        <v>1</v>
      </c>
      <c r="CK21" s="134">
        <v>650000</v>
      </c>
      <c r="CL21" s="135">
        <f>IFERROR(CK21/CG21,"-")</f>
        <v>650000</v>
      </c>
      <c r="CM21" s="136"/>
      <c r="CN21" s="136"/>
      <c r="CO21" s="136">
        <v>1</v>
      </c>
      <c r="CP21" s="137">
        <v>1</v>
      </c>
      <c r="CQ21" s="138">
        <v>650000</v>
      </c>
      <c r="CR21" s="138">
        <v>650000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0.076923076923077</v>
      </c>
      <c r="B22" s="184" t="s">
        <v>102</v>
      </c>
      <c r="C22" s="184" t="s">
        <v>58</v>
      </c>
      <c r="D22" s="184"/>
      <c r="E22" s="184" t="s">
        <v>68</v>
      </c>
      <c r="F22" s="184" t="s">
        <v>82</v>
      </c>
      <c r="G22" s="184" t="s">
        <v>66</v>
      </c>
      <c r="H22" s="87" t="s">
        <v>79</v>
      </c>
      <c r="I22" s="87" t="s">
        <v>95</v>
      </c>
      <c r="J22" s="185" t="s">
        <v>100</v>
      </c>
      <c r="K22" s="176">
        <v>65000</v>
      </c>
      <c r="L22" s="79">
        <v>20</v>
      </c>
      <c r="M22" s="79">
        <v>16</v>
      </c>
      <c r="N22" s="79">
        <v>7</v>
      </c>
      <c r="O22" s="88">
        <v>5</v>
      </c>
      <c r="P22" s="89">
        <v>0</v>
      </c>
      <c r="Q22" s="90">
        <f>O22+P22</f>
        <v>5</v>
      </c>
      <c r="R22" s="80">
        <f>IFERROR(Q22/N22,"-")</f>
        <v>0.71428571428571</v>
      </c>
      <c r="S22" s="79">
        <v>2</v>
      </c>
      <c r="T22" s="79">
        <v>0</v>
      </c>
      <c r="U22" s="80">
        <f>IFERROR(T22/(Q22),"-")</f>
        <v>0</v>
      </c>
      <c r="V22" s="81">
        <f>IFERROR(K22/SUM(Q22:Q22),"-")</f>
        <v>13000</v>
      </c>
      <c r="W22" s="82">
        <v>1</v>
      </c>
      <c r="X22" s="80">
        <f>IF(Q22=0,"-",W22/Q22)</f>
        <v>0.2</v>
      </c>
      <c r="Y22" s="181">
        <v>5000</v>
      </c>
      <c r="Z22" s="182">
        <f>IFERROR(Y22/Q22,"-")</f>
        <v>1000</v>
      </c>
      <c r="AA22" s="182">
        <f>IFERROR(Y22/W22,"-")</f>
        <v>5000</v>
      </c>
      <c r="AB22" s="176">
        <f>SUM(Y22:Y22)-SUM(K22:K22)</f>
        <v>-60000</v>
      </c>
      <c r="AC22" s="83">
        <f>SUM(Y22:Y22)/SUM(K22:K22)</f>
        <v>0.076923076923077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1</v>
      </c>
      <c r="AX22" s="104">
        <f>IF(Q22=0,"",IF(AW22=0,"",(AW22/Q22)))</f>
        <v>0.2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4</v>
      </c>
      <c r="BY22" s="124">
        <f>IF(Q22=0,"",IF(BX22=0,"",(BX22/Q22)))</f>
        <v>0.8</v>
      </c>
      <c r="BZ22" s="125">
        <v>1</v>
      </c>
      <c r="CA22" s="126">
        <f>IFERROR(BZ22/BX22,"-")</f>
        <v>0.25</v>
      </c>
      <c r="CB22" s="127">
        <v>5000</v>
      </c>
      <c r="CC22" s="128">
        <f>IFERROR(CB22/BX22,"-")</f>
        <v>1250</v>
      </c>
      <c r="CD22" s="129">
        <v>1</v>
      </c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5000</v>
      </c>
      <c r="CR22" s="138">
        <v>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0.046153846153846</v>
      </c>
      <c r="B23" s="184" t="s">
        <v>103</v>
      </c>
      <c r="C23" s="184" t="s">
        <v>58</v>
      </c>
      <c r="D23" s="184"/>
      <c r="E23" s="184" t="s">
        <v>59</v>
      </c>
      <c r="F23" s="184" t="s">
        <v>86</v>
      </c>
      <c r="G23" s="184" t="s">
        <v>61</v>
      </c>
      <c r="H23" s="87" t="s">
        <v>83</v>
      </c>
      <c r="I23" s="87" t="s">
        <v>95</v>
      </c>
      <c r="J23" s="186" t="s">
        <v>104</v>
      </c>
      <c r="K23" s="176">
        <v>65000</v>
      </c>
      <c r="L23" s="79">
        <v>4</v>
      </c>
      <c r="M23" s="79">
        <v>0</v>
      </c>
      <c r="N23" s="79">
        <v>14</v>
      </c>
      <c r="O23" s="88">
        <v>3</v>
      </c>
      <c r="P23" s="89">
        <v>0</v>
      </c>
      <c r="Q23" s="90">
        <f>O23+P23</f>
        <v>3</v>
      </c>
      <c r="R23" s="80">
        <f>IFERROR(Q23/N23,"-")</f>
        <v>0.21428571428571</v>
      </c>
      <c r="S23" s="79">
        <v>0</v>
      </c>
      <c r="T23" s="79">
        <v>1</v>
      </c>
      <c r="U23" s="80">
        <f>IFERROR(T23/(Q23),"-")</f>
        <v>0.33333333333333</v>
      </c>
      <c r="V23" s="81">
        <f>IFERROR(K23/SUM(Q23:Q24),"-")</f>
        <v>10833.333333333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SUM(Y23:Y24)-SUM(K23:K24)</f>
        <v>-62000</v>
      </c>
      <c r="AC23" s="83">
        <f>SUM(Y23:Y24)/SUM(K23:K24)</f>
        <v>0.046153846153846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0.33333333333333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0.33333333333333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0.33333333333333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105</v>
      </c>
      <c r="C24" s="184" t="s">
        <v>58</v>
      </c>
      <c r="D24" s="184"/>
      <c r="E24" s="184" t="s">
        <v>59</v>
      </c>
      <c r="F24" s="184" t="s">
        <v>86</v>
      </c>
      <c r="G24" s="184" t="s">
        <v>66</v>
      </c>
      <c r="H24" s="87"/>
      <c r="I24" s="87"/>
      <c r="J24" s="87"/>
      <c r="K24" s="176"/>
      <c r="L24" s="79">
        <v>18</v>
      </c>
      <c r="M24" s="79">
        <v>13</v>
      </c>
      <c r="N24" s="79">
        <v>1</v>
      </c>
      <c r="O24" s="88">
        <v>3</v>
      </c>
      <c r="P24" s="89">
        <v>0</v>
      </c>
      <c r="Q24" s="90">
        <f>O24+P24</f>
        <v>3</v>
      </c>
      <c r="R24" s="80">
        <f>IFERROR(Q24/N24,"-")</f>
        <v>3</v>
      </c>
      <c r="S24" s="79">
        <v>0</v>
      </c>
      <c r="T24" s="79">
        <v>2</v>
      </c>
      <c r="U24" s="80">
        <f>IFERROR(T24/(Q24),"-")</f>
        <v>0.66666666666667</v>
      </c>
      <c r="V24" s="81"/>
      <c r="W24" s="82">
        <v>1</v>
      </c>
      <c r="X24" s="80">
        <f>IF(Q24=0,"-",W24/Q24)</f>
        <v>0.33333333333333</v>
      </c>
      <c r="Y24" s="181">
        <v>3000</v>
      </c>
      <c r="Z24" s="182">
        <f>IFERROR(Y24/Q24,"-")</f>
        <v>1000</v>
      </c>
      <c r="AA24" s="182">
        <f>IFERROR(Y24/W24,"-")</f>
        <v>3000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0.66666666666667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0.33333333333333</v>
      </c>
      <c r="BQ24" s="118">
        <v>1</v>
      </c>
      <c r="BR24" s="119">
        <f>IFERROR(BQ24/BO24,"-")</f>
        <v>1</v>
      </c>
      <c r="BS24" s="120">
        <v>3000</v>
      </c>
      <c r="BT24" s="121">
        <f>IFERROR(BS24/BO24,"-")</f>
        <v>3000</v>
      </c>
      <c r="BU24" s="122">
        <v>1</v>
      </c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3000</v>
      </c>
      <c r="CR24" s="138">
        <v>3000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2.28</v>
      </c>
      <c r="B25" s="184" t="s">
        <v>106</v>
      </c>
      <c r="C25" s="184" t="s">
        <v>58</v>
      </c>
      <c r="D25" s="184"/>
      <c r="E25" s="184" t="s">
        <v>66</v>
      </c>
      <c r="F25" s="184" t="s">
        <v>107</v>
      </c>
      <c r="G25" s="184" t="s">
        <v>61</v>
      </c>
      <c r="H25" s="87" t="s">
        <v>108</v>
      </c>
      <c r="I25" s="87" t="s">
        <v>109</v>
      </c>
      <c r="J25" s="87" t="s">
        <v>110</v>
      </c>
      <c r="K25" s="176">
        <v>50000</v>
      </c>
      <c r="L25" s="79">
        <v>4</v>
      </c>
      <c r="M25" s="79">
        <v>0</v>
      </c>
      <c r="N25" s="79">
        <v>17</v>
      </c>
      <c r="O25" s="88">
        <v>3</v>
      </c>
      <c r="P25" s="89">
        <v>0</v>
      </c>
      <c r="Q25" s="90">
        <f>O25+P25</f>
        <v>3</v>
      </c>
      <c r="R25" s="80">
        <f>IFERROR(Q25/N25,"-")</f>
        <v>0.17647058823529</v>
      </c>
      <c r="S25" s="79">
        <v>0</v>
      </c>
      <c r="T25" s="79">
        <v>1</v>
      </c>
      <c r="U25" s="80">
        <f>IFERROR(T25/(Q25),"-")</f>
        <v>0.33333333333333</v>
      </c>
      <c r="V25" s="81">
        <f>IFERROR(K25/SUM(Q25:Q26),"-")</f>
        <v>6250</v>
      </c>
      <c r="W25" s="82">
        <v>1</v>
      </c>
      <c r="X25" s="80">
        <f>IF(Q25=0,"-",W25/Q25)</f>
        <v>0.33333333333333</v>
      </c>
      <c r="Y25" s="181">
        <v>8000</v>
      </c>
      <c r="Z25" s="182">
        <f>IFERROR(Y25/Q25,"-")</f>
        <v>2666.6666666667</v>
      </c>
      <c r="AA25" s="182">
        <f>IFERROR(Y25/W25,"-")</f>
        <v>8000</v>
      </c>
      <c r="AB25" s="176">
        <f>SUM(Y25:Y26)-SUM(K25:K26)</f>
        <v>64000</v>
      </c>
      <c r="AC25" s="83">
        <f>SUM(Y25:Y26)/SUM(K25:K26)</f>
        <v>2.28</v>
      </c>
      <c r="AD25" s="77"/>
      <c r="AE25" s="91">
        <v>1</v>
      </c>
      <c r="AF25" s="92">
        <f>IF(Q25=0,"",IF(AE25=0,"",(AE25/Q25)))</f>
        <v>0.33333333333333</v>
      </c>
      <c r="AG25" s="91"/>
      <c r="AH25" s="93">
        <f>IFERROR(AG25/AE25,"-")</f>
        <v>0</v>
      </c>
      <c r="AI25" s="94"/>
      <c r="AJ25" s="95">
        <f>IFERROR(AI25/AE25,"-")</f>
        <v>0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0.33333333333333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1</v>
      </c>
      <c r="BG25" s="110">
        <f>IF(Q25=0,"",IF(BF25=0,"",(BF25/Q25)))</f>
        <v>0.33333333333333</v>
      </c>
      <c r="BH25" s="109">
        <v>1</v>
      </c>
      <c r="BI25" s="111">
        <f>IFERROR(BH25/BF25,"-")</f>
        <v>1</v>
      </c>
      <c r="BJ25" s="112">
        <v>8000</v>
      </c>
      <c r="BK25" s="113">
        <f>IFERROR(BJ25/BF25,"-")</f>
        <v>8000</v>
      </c>
      <c r="BL25" s="114"/>
      <c r="BM25" s="114">
        <v>1</v>
      </c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8000</v>
      </c>
      <c r="CR25" s="138">
        <v>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111</v>
      </c>
      <c r="C26" s="184" t="s">
        <v>58</v>
      </c>
      <c r="D26" s="184"/>
      <c r="E26" s="184" t="s">
        <v>66</v>
      </c>
      <c r="F26" s="184" t="s">
        <v>107</v>
      </c>
      <c r="G26" s="184" t="s">
        <v>66</v>
      </c>
      <c r="H26" s="87"/>
      <c r="I26" s="87"/>
      <c r="J26" s="87"/>
      <c r="K26" s="176"/>
      <c r="L26" s="79">
        <v>12</v>
      </c>
      <c r="M26" s="79">
        <v>10</v>
      </c>
      <c r="N26" s="79">
        <v>23</v>
      </c>
      <c r="O26" s="88">
        <v>4</v>
      </c>
      <c r="P26" s="89">
        <v>1</v>
      </c>
      <c r="Q26" s="90">
        <f>O26+P26</f>
        <v>5</v>
      </c>
      <c r="R26" s="80">
        <f>IFERROR(Q26/N26,"-")</f>
        <v>0.21739130434783</v>
      </c>
      <c r="S26" s="79">
        <v>2</v>
      </c>
      <c r="T26" s="79">
        <v>0</v>
      </c>
      <c r="U26" s="80">
        <f>IFERROR(T26/(Q26),"-")</f>
        <v>0</v>
      </c>
      <c r="V26" s="81"/>
      <c r="W26" s="82">
        <v>3</v>
      </c>
      <c r="X26" s="80">
        <f>IF(Q26=0,"-",W26/Q26)</f>
        <v>0.6</v>
      </c>
      <c r="Y26" s="181">
        <v>106000</v>
      </c>
      <c r="Z26" s="182">
        <f>IFERROR(Y26/Q26,"-")</f>
        <v>21200</v>
      </c>
      <c r="AA26" s="182">
        <f>IFERROR(Y26/W26,"-")</f>
        <v>35333.333333333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0.4</v>
      </c>
      <c r="BH26" s="109">
        <v>1</v>
      </c>
      <c r="BI26" s="111">
        <f>IFERROR(BH26/BF26,"-")</f>
        <v>0.5</v>
      </c>
      <c r="BJ26" s="112">
        <v>3000</v>
      </c>
      <c r="BK26" s="113">
        <f>IFERROR(BJ26/BF26,"-")</f>
        <v>1500</v>
      </c>
      <c r="BL26" s="114">
        <v>1</v>
      </c>
      <c r="BM26" s="114"/>
      <c r="BN26" s="114"/>
      <c r="BO26" s="116">
        <v>2</v>
      </c>
      <c r="BP26" s="117">
        <f>IF(Q26=0,"",IF(BO26=0,"",(BO26/Q26)))</f>
        <v>0.4</v>
      </c>
      <c r="BQ26" s="118">
        <v>1</v>
      </c>
      <c r="BR26" s="119">
        <f>IFERROR(BQ26/BO26,"-")</f>
        <v>0.5</v>
      </c>
      <c r="BS26" s="120">
        <v>18000</v>
      </c>
      <c r="BT26" s="121">
        <f>IFERROR(BS26/BO26,"-")</f>
        <v>9000</v>
      </c>
      <c r="BU26" s="122"/>
      <c r="BV26" s="122"/>
      <c r="BW26" s="122">
        <v>1</v>
      </c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>
        <v>1</v>
      </c>
      <c r="CH26" s="131">
        <f>IF(Q26=0,"",IF(CG26=0,"",(CG26/Q26)))</f>
        <v>0.2</v>
      </c>
      <c r="CI26" s="132">
        <v>1</v>
      </c>
      <c r="CJ26" s="133">
        <f>IFERROR(CI26/CG26,"-")</f>
        <v>1</v>
      </c>
      <c r="CK26" s="134">
        <v>85000</v>
      </c>
      <c r="CL26" s="135">
        <f>IFERROR(CK26/CG26,"-")</f>
        <v>85000</v>
      </c>
      <c r="CM26" s="136"/>
      <c r="CN26" s="136"/>
      <c r="CO26" s="136">
        <v>1</v>
      </c>
      <c r="CP26" s="137">
        <v>3</v>
      </c>
      <c r="CQ26" s="138">
        <v>106000</v>
      </c>
      <c r="CR26" s="138">
        <v>85000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0.86</v>
      </c>
      <c r="B27" s="184" t="s">
        <v>112</v>
      </c>
      <c r="C27" s="184" t="s">
        <v>58</v>
      </c>
      <c r="D27" s="184"/>
      <c r="E27" s="184" t="s">
        <v>66</v>
      </c>
      <c r="F27" s="184" t="s">
        <v>113</v>
      </c>
      <c r="G27" s="184" t="s">
        <v>61</v>
      </c>
      <c r="H27" s="87" t="s">
        <v>108</v>
      </c>
      <c r="I27" s="87" t="s">
        <v>109</v>
      </c>
      <c r="J27" s="185" t="s">
        <v>75</v>
      </c>
      <c r="K27" s="176">
        <v>50000</v>
      </c>
      <c r="L27" s="79">
        <v>11</v>
      </c>
      <c r="M27" s="79">
        <v>0</v>
      </c>
      <c r="N27" s="79">
        <v>42</v>
      </c>
      <c r="O27" s="88">
        <v>7</v>
      </c>
      <c r="P27" s="89">
        <v>0</v>
      </c>
      <c r="Q27" s="90">
        <f>O27+P27</f>
        <v>7</v>
      </c>
      <c r="R27" s="80">
        <f>IFERROR(Q27/N27,"-")</f>
        <v>0.16666666666667</v>
      </c>
      <c r="S27" s="79">
        <v>0</v>
      </c>
      <c r="T27" s="79">
        <v>2</v>
      </c>
      <c r="U27" s="80">
        <f>IFERROR(T27/(Q27),"-")</f>
        <v>0.28571428571429</v>
      </c>
      <c r="V27" s="81">
        <f>IFERROR(K27/SUM(Q27:Q28),"-")</f>
        <v>4545.4545454545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SUM(Y27:Y28)-SUM(K27:K28)</f>
        <v>-7000</v>
      </c>
      <c r="AC27" s="83">
        <f>SUM(Y27:Y28)/SUM(K27:K28)</f>
        <v>0.86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0.14285714285714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6</v>
      </c>
      <c r="BP27" s="117">
        <f>IF(Q27=0,"",IF(BO27=0,"",(BO27/Q27)))</f>
        <v>0.85714285714286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114</v>
      </c>
      <c r="C28" s="184" t="s">
        <v>58</v>
      </c>
      <c r="D28" s="184"/>
      <c r="E28" s="184" t="s">
        <v>66</v>
      </c>
      <c r="F28" s="184" t="s">
        <v>113</v>
      </c>
      <c r="G28" s="184" t="s">
        <v>66</v>
      </c>
      <c r="H28" s="87"/>
      <c r="I28" s="87"/>
      <c r="J28" s="87"/>
      <c r="K28" s="176"/>
      <c r="L28" s="79">
        <v>26</v>
      </c>
      <c r="M28" s="79">
        <v>23</v>
      </c>
      <c r="N28" s="79">
        <v>4</v>
      </c>
      <c r="O28" s="88">
        <v>4</v>
      </c>
      <c r="P28" s="89">
        <v>0</v>
      </c>
      <c r="Q28" s="90">
        <f>O28+P28</f>
        <v>4</v>
      </c>
      <c r="R28" s="80">
        <f>IFERROR(Q28/N28,"-")</f>
        <v>1</v>
      </c>
      <c r="S28" s="79">
        <v>0</v>
      </c>
      <c r="T28" s="79">
        <v>1</v>
      </c>
      <c r="U28" s="80">
        <f>IFERROR(T28/(Q28),"-")</f>
        <v>0.25</v>
      </c>
      <c r="V28" s="81"/>
      <c r="W28" s="82">
        <v>2</v>
      </c>
      <c r="X28" s="80">
        <f>IF(Q28=0,"-",W28/Q28)</f>
        <v>0.5</v>
      </c>
      <c r="Y28" s="181">
        <v>43000</v>
      </c>
      <c r="Z28" s="182">
        <f>IFERROR(Y28/Q28,"-")</f>
        <v>10750</v>
      </c>
      <c r="AA28" s="182">
        <f>IFERROR(Y28/W28,"-")</f>
        <v>21500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0.25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0.5</v>
      </c>
      <c r="BH28" s="109">
        <v>1</v>
      </c>
      <c r="BI28" s="111">
        <f>IFERROR(BH28/BF28,"-")</f>
        <v>0.5</v>
      </c>
      <c r="BJ28" s="112">
        <v>28000</v>
      </c>
      <c r="BK28" s="113">
        <f>IFERROR(BJ28/BF28,"-")</f>
        <v>14000</v>
      </c>
      <c r="BL28" s="114"/>
      <c r="BM28" s="114"/>
      <c r="BN28" s="114">
        <v>1</v>
      </c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>
        <v>1</v>
      </c>
      <c r="BY28" s="124">
        <f>IF(Q28=0,"",IF(BX28=0,"",(BX28/Q28)))</f>
        <v>0.25</v>
      </c>
      <c r="BZ28" s="125">
        <v>1</v>
      </c>
      <c r="CA28" s="126">
        <f>IFERROR(BZ28/BX28,"-")</f>
        <v>1</v>
      </c>
      <c r="CB28" s="127">
        <v>15000</v>
      </c>
      <c r="CC28" s="128">
        <f>IFERROR(CB28/BX28,"-")</f>
        <v>15000</v>
      </c>
      <c r="CD28" s="129"/>
      <c r="CE28" s="129"/>
      <c r="CF28" s="129">
        <v>1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2</v>
      </c>
      <c r="CQ28" s="138">
        <v>43000</v>
      </c>
      <c r="CR28" s="138">
        <v>28000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</v>
      </c>
      <c r="B29" s="184" t="s">
        <v>115</v>
      </c>
      <c r="C29" s="184" t="s">
        <v>58</v>
      </c>
      <c r="D29" s="184"/>
      <c r="E29" s="184" t="s">
        <v>66</v>
      </c>
      <c r="F29" s="184" t="s">
        <v>116</v>
      </c>
      <c r="G29" s="184" t="s">
        <v>61</v>
      </c>
      <c r="H29" s="87" t="s">
        <v>108</v>
      </c>
      <c r="I29" s="87" t="s">
        <v>109</v>
      </c>
      <c r="J29" s="87" t="s">
        <v>80</v>
      </c>
      <c r="K29" s="176">
        <v>50000</v>
      </c>
      <c r="L29" s="79">
        <v>7</v>
      </c>
      <c r="M29" s="79">
        <v>0</v>
      </c>
      <c r="N29" s="79">
        <v>38</v>
      </c>
      <c r="O29" s="88">
        <v>1</v>
      </c>
      <c r="P29" s="89">
        <v>0</v>
      </c>
      <c r="Q29" s="90">
        <f>O29+P29</f>
        <v>1</v>
      </c>
      <c r="R29" s="80">
        <f>IFERROR(Q29/N29,"-")</f>
        <v>0.026315789473684</v>
      </c>
      <c r="S29" s="79">
        <v>0</v>
      </c>
      <c r="T29" s="79">
        <v>0</v>
      </c>
      <c r="U29" s="80">
        <f>IFERROR(T29/(Q29),"-")</f>
        <v>0</v>
      </c>
      <c r="V29" s="81">
        <f>IFERROR(K29/SUM(Q29:Q30),"-")</f>
        <v>50000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-50000</v>
      </c>
      <c r="AC29" s="83">
        <f>SUM(Y29:Y30)/SUM(K29:K30)</f>
        <v>0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1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117</v>
      </c>
      <c r="C30" s="184" t="s">
        <v>58</v>
      </c>
      <c r="D30" s="184"/>
      <c r="E30" s="184" t="s">
        <v>66</v>
      </c>
      <c r="F30" s="184" t="s">
        <v>116</v>
      </c>
      <c r="G30" s="184" t="s">
        <v>66</v>
      </c>
      <c r="H30" s="87"/>
      <c r="I30" s="87"/>
      <c r="J30" s="87"/>
      <c r="K30" s="176"/>
      <c r="L30" s="79">
        <v>21</v>
      </c>
      <c r="M30" s="79">
        <v>16</v>
      </c>
      <c r="N30" s="79">
        <v>8</v>
      </c>
      <c r="O30" s="88">
        <v>0</v>
      </c>
      <c r="P30" s="89">
        <v>0</v>
      </c>
      <c r="Q30" s="90">
        <f>O30+P30</f>
        <v>0</v>
      </c>
      <c r="R30" s="80">
        <f>IFERROR(Q30/N30,"-")</f>
        <v>0</v>
      </c>
      <c r="S30" s="79">
        <v>0</v>
      </c>
      <c r="T30" s="79">
        <v>0</v>
      </c>
      <c r="U30" s="80" t="str">
        <f>IFERROR(T30/(Q30),"-")</f>
        <v>-</v>
      </c>
      <c r="V30" s="81"/>
      <c r="W30" s="82">
        <v>0</v>
      </c>
      <c r="X30" s="80" t="str">
        <f>IF(Q30=0,"-",W30/Q30)</f>
        <v>-</v>
      </c>
      <c r="Y30" s="181">
        <v>0</v>
      </c>
      <c r="Z30" s="182" t="str">
        <f>IFERROR(Y30/Q30,"-")</f>
        <v>-</v>
      </c>
      <c r="AA30" s="182" t="str">
        <f>IFERROR(Y30/W30,"-")</f>
        <v>-</v>
      </c>
      <c r="AB30" s="176"/>
      <c r="AC30" s="83"/>
      <c r="AD30" s="77"/>
      <c r="AE30" s="91"/>
      <c r="AF30" s="92" t="str">
        <f>IF(Q30=0,"",IF(AE30=0,"",(AE30/Q30)))</f>
        <v/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 t="str">
        <f>IF(Q30=0,"",IF(AN30=0,"",(AN30/Q30)))</f>
        <v/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 t="str">
        <f>IF(Q30=0,"",IF(AW30=0,"",(AW30/Q30)))</f>
        <v/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 t="str">
        <f>IF(Q30=0,"",IF(BF30=0,"",(BF30/Q30)))</f>
        <v/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 t="str">
        <f>IF(Q30=0,"",IF(BO30=0,"",(BO30/Q30)))</f>
        <v/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 t="str">
        <f>IF(Q30=0,"",IF(BX30=0,"",(BX30/Q30)))</f>
        <v/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 t="str">
        <f>IF(Q30=0,"",IF(CG30=0,"",(CG30/Q30)))</f>
        <v/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0.06</v>
      </c>
      <c r="B31" s="184" t="s">
        <v>118</v>
      </c>
      <c r="C31" s="184" t="s">
        <v>58</v>
      </c>
      <c r="D31" s="184"/>
      <c r="E31" s="184" t="s">
        <v>66</v>
      </c>
      <c r="F31" s="184" t="s">
        <v>119</v>
      </c>
      <c r="G31" s="184" t="s">
        <v>61</v>
      </c>
      <c r="H31" s="87" t="s">
        <v>108</v>
      </c>
      <c r="I31" s="87" t="s">
        <v>109</v>
      </c>
      <c r="J31" s="186" t="s">
        <v>120</v>
      </c>
      <c r="K31" s="176">
        <v>50000</v>
      </c>
      <c r="L31" s="79">
        <v>9</v>
      </c>
      <c r="M31" s="79">
        <v>0</v>
      </c>
      <c r="N31" s="79">
        <v>30</v>
      </c>
      <c r="O31" s="88">
        <v>6</v>
      </c>
      <c r="P31" s="89">
        <v>0</v>
      </c>
      <c r="Q31" s="90">
        <f>O31+P31</f>
        <v>6</v>
      </c>
      <c r="R31" s="80">
        <f>IFERROR(Q31/N31,"-")</f>
        <v>0.2</v>
      </c>
      <c r="S31" s="79">
        <v>0</v>
      </c>
      <c r="T31" s="79">
        <v>3</v>
      </c>
      <c r="U31" s="80">
        <f>IFERROR(T31/(Q31),"-")</f>
        <v>0.5</v>
      </c>
      <c r="V31" s="81">
        <f>IFERROR(K31/SUM(Q31:Q32),"-")</f>
        <v>7142.8571428571</v>
      </c>
      <c r="W31" s="82">
        <v>1</v>
      </c>
      <c r="X31" s="80">
        <f>IF(Q31=0,"-",W31/Q31)</f>
        <v>0.16666666666667</v>
      </c>
      <c r="Y31" s="181">
        <v>3000</v>
      </c>
      <c r="Z31" s="182">
        <f>IFERROR(Y31/Q31,"-")</f>
        <v>500</v>
      </c>
      <c r="AA31" s="182">
        <f>IFERROR(Y31/W31,"-")</f>
        <v>3000</v>
      </c>
      <c r="AB31" s="176">
        <f>SUM(Y31:Y32)-SUM(K31:K32)</f>
        <v>-47000</v>
      </c>
      <c r="AC31" s="83">
        <f>SUM(Y31:Y32)/SUM(K31:K32)</f>
        <v>0.06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3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2</v>
      </c>
      <c r="BP31" s="117">
        <f>IF(Q31=0,"",IF(BO31=0,"",(BO31/Q31)))</f>
        <v>0.33333333333333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1</v>
      </c>
      <c r="BY31" s="124">
        <f>IF(Q31=0,"",IF(BX31=0,"",(BX31/Q31)))</f>
        <v>0.16666666666667</v>
      </c>
      <c r="BZ31" s="125">
        <v>1</v>
      </c>
      <c r="CA31" s="126">
        <f>IFERROR(BZ31/BX31,"-")</f>
        <v>1</v>
      </c>
      <c r="CB31" s="127">
        <v>3000</v>
      </c>
      <c r="CC31" s="128">
        <f>IFERROR(CB31/BX31,"-")</f>
        <v>3000</v>
      </c>
      <c r="CD31" s="129">
        <v>1</v>
      </c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3000</v>
      </c>
      <c r="CR31" s="138">
        <v>3000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121</v>
      </c>
      <c r="C32" s="184" t="s">
        <v>58</v>
      </c>
      <c r="D32" s="184"/>
      <c r="E32" s="184" t="s">
        <v>66</v>
      </c>
      <c r="F32" s="184" t="s">
        <v>119</v>
      </c>
      <c r="G32" s="184" t="s">
        <v>66</v>
      </c>
      <c r="H32" s="87"/>
      <c r="I32" s="87"/>
      <c r="J32" s="87"/>
      <c r="K32" s="176"/>
      <c r="L32" s="79">
        <v>20</v>
      </c>
      <c r="M32" s="79">
        <v>12</v>
      </c>
      <c r="N32" s="79">
        <v>0</v>
      </c>
      <c r="O32" s="88">
        <v>1</v>
      </c>
      <c r="P32" s="89">
        <v>0</v>
      </c>
      <c r="Q32" s="90">
        <f>O32+P32</f>
        <v>1</v>
      </c>
      <c r="R32" s="80" t="str">
        <f>IFERROR(Q32/N32,"-")</f>
        <v>-</v>
      </c>
      <c r="S32" s="79">
        <v>0</v>
      </c>
      <c r="T32" s="79">
        <v>0</v>
      </c>
      <c r="U32" s="80">
        <f>IFERROR(T32/(Q32),"-")</f>
        <v>0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1</v>
      </c>
      <c r="BP32" s="117">
        <f>IF(Q32=0,"",IF(BO32=0,"",(BO32/Q32)))</f>
        <v>1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0.63333333333333</v>
      </c>
      <c r="B33" s="184" t="s">
        <v>122</v>
      </c>
      <c r="C33" s="184" t="s">
        <v>58</v>
      </c>
      <c r="D33" s="184"/>
      <c r="E33" s="184" t="s">
        <v>123</v>
      </c>
      <c r="F33" s="184" t="s">
        <v>107</v>
      </c>
      <c r="G33" s="184" t="s">
        <v>61</v>
      </c>
      <c r="H33" s="87" t="s">
        <v>62</v>
      </c>
      <c r="I33" s="87" t="s">
        <v>124</v>
      </c>
      <c r="J33" s="186" t="s">
        <v>125</v>
      </c>
      <c r="K33" s="176">
        <v>30000</v>
      </c>
      <c r="L33" s="79">
        <v>4</v>
      </c>
      <c r="M33" s="79">
        <v>0</v>
      </c>
      <c r="N33" s="79">
        <v>40</v>
      </c>
      <c r="O33" s="88">
        <v>3</v>
      </c>
      <c r="P33" s="89">
        <v>0</v>
      </c>
      <c r="Q33" s="90">
        <f>O33+P33</f>
        <v>3</v>
      </c>
      <c r="R33" s="80">
        <f>IFERROR(Q33/N33,"-")</f>
        <v>0.075</v>
      </c>
      <c r="S33" s="79">
        <v>1</v>
      </c>
      <c r="T33" s="79">
        <v>0</v>
      </c>
      <c r="U33" s="80">
        <f>IFERROR(T33/(Q33),"-")</f>
        <v>0</v>
      </c>
      <c r="V33" s="81">
        <f>IFERROR(K33/SUM(Q33:Q34),"-")</f>
        <v>10000</v>
      </c>
      <c r="W33" s="82">
        <v>1</v>
      </c>
      <c r="X33" s="80">
        <f>IF(Q33=0,"-",W33/Q33)</f>
        <v>0.33333333333333</v>
      </c>
      <c r="Y33" s="181">
        <v>19000</v>
      </c>
      <c r="Z33" s="182">
        <f>IFERROR(Y33/Q33,"-")</f>
        <v>6333.3333333333</v>
      </c>
      <c r="AA33" s="182">
        <f>IFERROR(Y33/W33,"-")</f>
        <v>19000</v>
      </c>
      <c r="AB33" s="176">
        <f>SUM(Y33:Y34)-SUM(K33:K34)</f>
        <v>-11000</v>
      </c>
      <c r="AC33" s="83">
        <f>SUM(Y33:Y34)/SUM(K33:K34)</f>
        <v>0.63333333333333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0.33333333333333</v>
      </c>
      <c r="BQ33" s="118">
        <v>1</v>
      </c>
      <c r="BR33" s="119">
        <f>IFERROR(BQ33/BO33,"-")</f>
        <v>1</v>
      </c>
      <c r="BS33" s="120">
        <v>19000</v>
      </c>
      <c r="BT33" s="121">
        <f>IFERROR(BS33/BO33,"-")</f>
        <v>19000</v>
      </c>
      <c r="BU33" s="122"/>
      <c r="BV33" s="122"/>
      <c r="BW33" s="122">
        <v>1</v>
      </c>
      <c r="BX33" s="123">
        <v>2</v>
      </c>
      <c r="BY33" s="124">
        <f>IF(Q33=0,"",IF(BX33=0,"",(BX33/Q33)))</f>
        <v>0.66666666666667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19000</v>
      </c>
      <c r="CR33" s="138">
        <v>19000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126</v>
      </c>
      <c r="C34" s="184" t="s">
        <v>58</v>
      </c>
      <c r="D34" s="184"/>
      <c r="E34" s="184" t="s">
        <v>123</v>
      </c>
      <c r="F34" s="184" t="s">
        <v>107</v>
      </c>
      <c r="G34" s="184" t="s">
        <v>66</v>
      </c>
      <c r="H34" s="87"/>
      <c r="I34" s="87"/>
      <c r="J34" s="87"/>
      <c r="K34" s="176"/>
      <c r="L34" s="79">
        <v>35</v>
      </c>
      <c r="M34" s="79">
        <v>8</v>
      </c>
      <c r="N34" s="79">
        <v>1</v>
      </c>
      <c r="O34" s="88">
        <v>0</v>
      </c>
      <c r="P34" s="89">
        <v>0</v>
      </c>
      <c r="Q34" s="90">
        <f>O34+P34</f>
        <v>0</v>
      </c>
      <c r="R34" s="80">
        <f>IFERROR(Q34/N34,"-")</f>
        <v>0</v>
      </c>
      <c r="S34" s="79">
        <v>0</v>
      </c>
      <c r="T34" s="79">
        <v>0</v>
      </c>
      <c r="U34" s="80" t="str">
        <f>IFERROR(T34/(Q34),"-")</f>
        <v>-</v>
      </c>
      <c r="V34" s="81"/>
      <c r="W34" s="82">
        <v>0</v>
      </c>
      <c r="X34" s="80" t="str">
        <f>IF(Q34=0,"-",W34/Q34)</f>
        <v>-</v>
      </c>
      <c r="Y34" s="181">
        <v>0</v>
      </c>
      <c r="Z34" s="182" t="str">
        <f>IFERROR(Y34/Q34,"-")</f>
        <v>-</v>
      </c>
      <c r="AA34" s="182" t="str">
        <f>IFERROR(Y34/W34,"-")</f>
        <v>-</v>
      </c>
      <c r="AB34" s="176"/>
      <c r="AC34" s="83"/>
      <c r="AD34" s="77"/>
      <c r="AE34" s="91"/>
      <c r="AF34" s="92" t="str">
        <f>IF(Q34=0,"",IF(AE34=0,"",(AE34/Q34)))</f>
        <v/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 t="str">
        <f>IF(Q34=0,"",IF(AN34=0,"",(AN34/Q34)))</f>
        <v/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 t="str">
        <f>IF(Q34=0,"",IF(AW34=0,"",(AW34/Q34)))</f>
        <v/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 t="str">
        <f>IF(Q34=0,"",IF(BF34=0,"",(BF34/Q34)))</f>
        <v/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 t="str">
        <f>IF(Q34=0,"",IF(BO34=0,"",(BO34/Q34)))</f>
        <v/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 t="str">
        <f>IF(Q34=0,"",IF(BX34=0,"",(BX34/Q34)))</f>
        <v/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 t="str">
        <f>IF(Q34=0,"",IF(CG34=0,"",(CG34/Q34)))</f>
        <v/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</v>
      </c>
      <c r="B35" s="184" t="s">
        <v>127</v>
      </c>
      <c r="C35" s="184" t="s">
        <v>58</v>
      </c>
      <c r="D35" s="184"/>
      <c r="E35" s="184" t="s">
        <v>123</v>
      </c>
      <c r="F35" s="184" t="s">
        <v>113</v>
      </c>
      <c r="G35" s="184" t="s">
        <v>61</v>
      </c>
      <c r="H35" s="87" t="s">
        <v>62</v>
      </c>
      <c r="I35" s="87" t="s">
        <v>124</v>
      </c>
      <c r="J35" s="185" t="s">
        <v>75</v>
      </c>
      <c r="K35" s="176">
        <v>30000</v>
      </c>
      <c r="L35" s="79">
        <v>3</v>
      </c>
      <c r="M35" s="79">
        <v>0</v>
      </c>
      <c r="N35" s="79">
        <v>32</v>
      </c>
      <c r="O35" s="88">
        <v>1</v>
      </c>
      <c r="P35" s="89">
        <v>0</v>
      </c>
      <c r="Q35" s="90">
        <f>O35+P35</f>
        <v>1</v>
      </c>
      <c r="R35" s="80">
        <f>IFERROR(Q35/N35,"-")</f>
        <v>0.03125</v>
      </c>
      <c r="S35" s="79">
        <v>0</v>
      </c>
      <c r="T35" s="79">
        <v>1</v>
      </c>
      <c r="U35" s="80">
        <f>IFERROR(T35/(Q35),"-")</f>
        <v>1</v>
      </c>
      <c r="V35" s="81">
        <f>IFERROR(K35/SUM(Q35:Q36),"-")</f>
        <v>10000</v>
      </c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>
        <f>SUM(Y35:Y36)-SUM(K35:K36)</f>
        <v>-30000</v>
      </c>
      <c r="AC35" s="83">
        <f>SUM(Y35:Y36)/SUM(K35:K36)</f>
        <v>0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1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128</v>
      </c>
      <c r="C36" s="184" t="s">
        <v>58</v>
      </c>
      <c r="D36" s="184"/>
      <c r="E36" s="184" t="s">
        <v>123</v>
      </c>
      <c r="F36" s="184" t="s">
        <v>113</v>
      </c>
      <c r="G36" s="184" t="s">
        <v>66</v>
      </c>
      <c r="H36" s="87"/>
      <c r="I36" s="87"/>
      <c r="J36" s="87"/>
      <c r="K36" s="176"/>
      <c r="L36" s="79">
        <v>9</v>
      </c>
      <c r="M36" s="79">
        <v>6</v>
      </c>
      <c r="N36" s="79">
        <v>2</v>
      </c>
      <c r="O36" s="88">
        <v>2</v>
      </c>
      <c r="P36" s="89">
        <v>0</v>
      </c>
      <c r="Q36" s="90">
        <f>O36+P36</f>
        <v>2</v>
      </c>
      <c r="R36" s="80">
        <f>IFERROR(Q36/N36,"-")</f>
        <v>1</v>
      </c>
      <c r="S36" s="79">
        <v>0</v>
      </c>
      <c r="T36" s="79">
        <v>0</v>
      </c>
      <c r="U36" s="80">
        <f>IFERROR(T36/(Q36),"-")</f>
        <v>0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2</v>
      </c>
      <c r="BP36" s="117">
        <f>IF(Q36=0,"",IF(BO36=0,"",(BO36/Q36)))</f>
        <v>1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</v>
      </c>
      <c r="B37" s="184" t="s">
        <v>129</v>
      </c>
      <c r="C37" s="184" t="s">
        <v>58</v>
      </c>
      <c r="D37" s="184"/>
      <c r="E37" s="184" t="s">
        <v>123</v>
      </c>
      <c r="F37" s="184" t="s">
        <v>116</v>
      </c>
      <c r="G37" s="184" t="s">
        <v>61</v>
      </c>
      <c r="H37" s="87" t="s">
        <v>62</v>
      </c>
      <c r="I37" s="87" t="s">
        <v>124</v>
      </c>
      <c r="J37" s="186" t="s">
        <v>104</v>
      </c>
      <c r="K37" s="176">
        <v>30000</v>
      </c>
      <c r="L37" s="79">
        <v>5</v>
      </c>
      <c r="M37" s="79">
        <v>0</v>
      </c>
      <c r="N37" s="79">
        <v>52</v>
      </c>
      <c r="O37" s="88">
        <v>0</v>
      </c>
      <c r="P37" s="89">
        <v>0</v>
      </c>
      <c r="Q37" s="90">
        <f>O37+P37</f>
        <v>0</v>
      </c>
      <c r="R37" s="80">
        <f>IFERROR(Q37/N37,"-")</f>
        <v>0</v>
      </c>
      <c r="S37" s="79">
        <v>0</v>
      </c>
      <c r="T37" s="79">
        <v>0</v>
      </c>
      <c r="U37" s="80" t="str">
        <f>IFERROR(T37/(Q37),"-")</f>
        <v>-</v>
      </c>
      <c r="V37" s="81" t="str">
        <f>IFERROR(K37/SUM(Q37:Q38),"-")</f>
        <v>-</v>
      </c>
      <c r="W37" s="82">
        <v>0</v>
      </c>
      <c r="X37" s="80" t="str">
        <f>IF(Q37=0,"-",W37/Q37)</f>
        <v>-</v>
      </c>
      <c r="Y37" s="181">
        <v>0</v>
      </c>
      <c r="Z37" s="182" t="str">
        <f>IFERROR(Y37/Q37,"-")</f>
        <v>-</v>
      </c>
      <c r="AA37" s="182" t="str">
        <f>IFERROR(Y37/W37,"-")</f>
        <v>-</v>
      </c>
      <c r="AB37" s="176">
        <f>SUM(Y37:Y38)-SUM(K37:K38)</f>
        <v>-30000</v>
      </c>
      <c r="AC37" s="83">
        <f>SUM(Y37:Y38)/SUM(K37:K38)</f>
        <v>0</v>
      </c>
      <c r="AD37" s="77"/>
      <c r="AE37" s="91"/>
      <c r="AF37" s="92" t="str">
        <f>IF(Q37=0,"",IF(AE37=0,"",(AE37/Q37)))</f>
        <v/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 t="str">
        <f>IF(Q37=0,"",IF(AN37=0,"",(AN37/Q37)))</f>
        <v/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 t="str">
        <f>IF(Q37=0,"",IF(AW37=0,"",(AW37/Q37)))</f>
        <v/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 t="str">
        <f>IF(Q37=0,"",IF(BF37=0,"",(BF37/Q37)))</f>
        <v/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 t="str">
        <f>IF(Q37=0,"",IF(BO37=0,"",(BO37/Q37)))</f>
        <v/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/>
      <c r="BY37" s="124" t="str">
        <f>IF(Q37=0,"",IF(BX37=0,"",(BX37/Q37)))</f>
        <v/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 t="str">
        <f>IF(Q37=0,"",IF(CG37=0,"",(CG37/Q37)))</f>
        <v/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130</v>
      </c>
      <c r="C38" s="184" t="s">
        <v>58</v>
      </c>
      <c r="D38" s="184"/>
      <c r="E38" s="184" t="s">
        <v>123</v>
      </c>
      <c r="F38" s="184" t="s">
        <v>116</v>
      </c>
      <c r="G38" s="184" t="s">
        <v>66</v>
      </c>
      <c r="H38" s="87"/>
      <c r="I38" s="87"/>
      <c r="J38" s="87"/>
      <c r="K38" s="176"/>
      <c r="L38" s="79">
        <v>29</v>
      </c>
      <c r="M38" s="79">
        <v>2</v>
      </c>
      <c r="N38" s="79">
        <v>0</v>
      </c>
      <c r="O38" s="88">
        <v>0</v>
      </c>
      <c r="P38" s="89">
        <v>0</v>
      </c>
      <c r="Q38" s="90">
        <f>O38+P38</f>
        <v>0</v>
      </c>
      <c r="R38" s="80" t="str">
        <f>IFERROR(Q38/N38,"-")</f>
        <v>-</v>
      </c>
      <c r="S38" s="79">
        <v>0</v>
      </c>
      <c r="T38" s="79">
        <v>0</v>
      </c>
      <c r="U38" s="80" t="str">
        <f>IFERROR(T38/(Q38),"-")</f>
        <v>-</v>
      </c>
      <c r="V38" s="81"/>
      <c r="W38" s="82">
        <v>0</v>
      </c>
      <c r="X38" s="80" t="str">
        <f>IF(Q38=0,"-",W38/Q38)</f>
        <v>-</v>
      </c>
      <c r="Y38" s="181">
        <v>0</v>
      </c>
      <c r="Z38" s="182" t="str">
        <f>IFERROR(Y38/Q38,"-")</f>
        <v>-</v>
      </c>
      <c r="AA38" s="182" t="str">
        <f>IFERROR(Y38/W38,"-")</f>
        <v>-</v>
      </c>
      <c r="AB38" s="176"/>
      <c r="AC38" s="83"/>
      <c r="AD38" s="77"/>
      <c r="AE38" s="91"/>
      <c r="AF38" s="92" t="str">
        <f>IF(Q38=0,"",IF(AE38=0,"",(AE38/Q38)))</f>
        <v/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 t="str">
        <f>IF(Q38=0,"",IF(AN38=0,"",(AN38/Q38)))</f>
        <v/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 t="str">
        <f>IF(Q38=0,"",IF(AW38=0,"",(AW38/Q38)))</f>
        <v/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 t="str">
        <f>IF(Q38=0,"",IF(BF38=0,"",(BF38/Q38)))</f>
        <v/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/>
      <c r="BP38" s="117" t="str">
        <f>IF(Q38=0,"",IF(BO38=0,"",(BO38/Q38)))</f>
        <v/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 t="str">
        <f>IF(Q38=0,"",IF(BX38=0,"",(BX38/Q38)))</f>
        <v/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 t="str">
        <f>IF(Q38=0,"",IF(CG38=0,"",(CG38/Q38)))</f>
        <v/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</v>
      </c>
      <c r="B39" s="184" t="s">
        <v>131</v>
      </c>
      <c r="C39" s="184" t="s">
        <v>58</v>
      </c>
      <c r="D39" s="184"/>
      <c r="E39" s="184" t="s">
        <v>123</v>
      </c>
      <c r="F39" s="184" t="s">
        <v>119</v>
      </c>
      <c r="G39" s="184" t="s">
        <v>61</v>
      </c>
      <c r="H39" s="87" t="s">
        <v>62</v>
      </c>
      <c r="I39" s="87" t="s">
        <v>124</v>
      </c>
      <c r="J39" s="185" t="s">
        <v>132</v>
      </c>
      <c r="K39" s="176">
        <v>30000</v>
      </c>
      <c r="L39" s="79">
        <v>5</v>
      </c>
      <c r="M39" s="79">
        <v>0</v>
      </c>
      <c r="N39" s="79">
        <v>24</v>
      </c>
      <c r="O39" s="88">
        <v>4</v>
      </c>
      <c r="P39" s="89">
        <v>0</v>
      </c>
      <c r="Q39" s="90">
        <f>O39+P39</f>
        <v>4</v>
      </c>
      <c r="R39" s="80">
        <f>IFERROR(Q39/N39,"-")</f>
        <v>0.16666666666667</v>
      </c>
      <c r="S39" s="79">
        <v>0</v>
      </c>
      <c r="T39" s="79">
        <v>1</v>
      </c>
      <c r="U39" s="80">
        <f>IFERROR(T39/(Q39),"-")</f>
        <v>0.25</v>
      </c>
      <c r="V39" s="81">
        <f>IFERROR(K39/SUM(Q39:Q40),"-")</f>
        <v>7500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SUM(Y39:Y40)-SUM(K39:K40)</f>
        <v>-30000</v>
      </c>
      <c r="AC39" s="83">
        <f>SUM(Y39:Y40)/SUM(K39:K40)</f>
        <v>0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2</v>
      </c>
      <c r="BG39" s="110">
        <f>IF(Q39=0,"",IF(BF39=0,"",(BF39/Q39)))</f>
        <v>0.5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2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133</v>
      </c>
      <c r="C40" s="184" t="s">
        <v>58</v>
      </c>
      <c r="D40" s="184"/>
      <c r="E40" s="184" t="s">
        <v>123</v>
      </c>
      <c r="F40" s="184" t="s">
        <v>119</v>
      </c>
      <c r="G40" s="184" t="s">
        <v>66</v>
      </c>
      <c r="H40" s="87"/>
      <c r="I40" s="87"/>
      <c r="J40" s="87"/>
      <c r="K40" s="176"/>
      <c r="L40" s="79">
        <v>0</v>
      </c>
      <c r="M40" s="79">
        <v>0</v>
      </c>
      <c r="N40" s="79">
        <v>0</v>
      </c>
      <c r="O40" s="88">
        <v>0</v>
      </c>
      <c r="P40" s="89">
        <v>0</v>
      </c>
      <c r="Q40" s="90">
        <f>O40+P40</f>
        <v>0</v>
      </c>
      <c r="R40" s="80" t="str">
        <f>IFERROR(Q40/N40,"-")</f>
        <v>-</v>
      </c>
      <c r="S40" s="79">
        <v>0</v>
      </c>
      <c r="T40" s="79">
        <v>0</v>
      </c>
      <c r="U40" s="80" t="str">
        <f>IFERROR(T40/(Q40),"-")</f>
        <v>-</v>
      </c>
      <c r="V40" s="81"/>
      <c r="W40" s="82">
        <v>0</v>
      </c>
      <c r="X40" s="80" t="str">
        <f>IF(Q40=0,"-",W40/Q40)</f>
        <v>-</v>
      </c>
      <c r="Y40" s="181">
        <v>0</v>
      </c>
      <c r="Z40" s="182" t="str">
        <f>IFERROR(Y40/Q40,"-")</f>
        <v>-</v>
      </c>
      <c r="AA40" s="182" t="str">
        <f>IFERROR(Y40/W40,"-")</f>
        <v>-</v>
      </c>
      <c r="AB40" s="176"/>
      <c r="AC40" s="83"/>
      <c r="AD40" s="77"/>
      <c r="AE40" s="91"/>
      <c r="AF40" s="92" t="str">
        <f>IF(Q40=0,"",IF(AE40=0,"",(AE40/Q40)))</f>
        <v/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 t="str">
        <f>IF(Q40=0,"",IF(AN40=0,"",(AN40/Q40)))</f>
        <v/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 t="str">
        <f>IF(Q40=0,"",IF(AW40=0,"",(AW40/Q40)))</f>
        <v/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 t="str">
        <f>IF(Q40=0,"",IF(BF40=0,"",(BF40/Q40)))</f>
        <v/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 t="str">
        <f>IF(Q40=0,"",IF(BO40=0,"",(BO40/Q40)))</f>
        <v/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/>
      <c r="BY40" s="124" t="str">
        <f>IF(Q40=0,"",IF(BX40=0,"",(BX40/Q40)))</f>
        <v/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 t="str">
        <f>IF(Q40=0,"",IF(CG40=0,"",(CG40/Q40)))</f>
        <v/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0</v>
      </c>
      <c r="B41" s="184" t="s">
        <v>134</v>
      </c>
      <c r="C41" s="184" t="s">
        <v>58</v>
      </c>
      <c r="D41" s="184"/>
      <c r="E41" s="184" t="s">
        <v>123</v>
      </c>
      <c r="F41" s="184" t="s">
        <v>107</v>
      </c>
      <c r="G41" s="184" t="s">
        <v>61</v>
      </c>
      <c r="H41" s="87" t="s">
        <v>62</v>
      </c>
      <c r="I41" s="87" t="s">
        <v>124</v>
      </c>
      <c r="J41" s="186" t="s">
        <v>120</v>
      </c>
      <c r="K41" s="176">
        <v>30000</v>
      </c>
      <c r="L41" s="79">
        <v>12</v>
      </c>
      <c r="M41" s="79">
        <v>0</v>
      </c>
      <c r="N41" s="79">
        <v>49</v>
      </c>
      <c r="O41" s="88">
        <v>4</v>
      </c>
      <c r="P41" s="89">
        <v>0</v>
      </c>
      <c r="Q41" s="90">
        <f>O41+P41</f>
        <v>4</v>
      </c>
      <c r="R41" s="80">
        <f>IFERROR(Q41/N41,"-")</f>
        <v>0.081632653061224</v>
      </c>
      <c r="S41" s="79">
        <v>0</v>
      </c>
      <c r="T41" s="79">
        <v>0</v>
      </c>
      <c r="U41" s="80">
        <f>IFERROR(T41/(Q41),"-")</f>
        <v>0</v>
      </c>
      <c r="V41" s="81">
        <f>IFERROR(K41/SUM(Q41:Q42),"-")</f>
        <v>5000</v>
      </c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>
        <f>SUM(Y41:Y42)-SUM(K41:K42)</f>
        <v>-30000</v>
      </c>
      <c r="AC41" s="83">
        <f>SUM(Y41:Y42)/SUM(K41:K42)</f>
        <v>0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0.25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2</v>
      </c>
      <c r="BP41" s="117">
        <f>IF(Q41=0,"",IF(BO41=0,"",(BO41/Q41)))</f>
        <v>0.5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1</v>
      </c>
      <c r="BY41" s="124">
        <f>IF(Q41=0,"",IF(BX41=0,"",(BX41/Q41)))</f>
        <v>0.25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135</v>
      </c>
      <c r="C42" s="184" t="s">
        <v>58</v>
      </c>
      <c r="D42" s="184"/>
      <c r="E42" s="184" t="s">
        <v>123</v>
      </c>
      <c r="F42" s="184" t="s">
        <v>107</v>
      </c>
      <c r="G42" s="184" t="s">
        <v>66</v>
      </c>
      <c r="H42" s="87"/>
      <c r="I42" s="87"/>
      <c r="J42" s="87"/>
      <c r="K42" s="176"/>
      <c r="L42" s="79">
        <v>37</v>
      </c>
      <c r="M42" s="79">
        <v>7</v>
      </c>
      <c r="N42" s="79">
        <v>1</v>
      </c>
      <c r="O42" s="88">
        <v>2</v>
      </c>
      <c r="P42" s="89">
        <v>0</v>
      </c>
      <c r="Q42" s="90">
        <f>O42+P42</f>
        <v>2</v>
      </c>
      <c r="R42" s="80">
        <f>IFERROR(Q42/N42,"-")</f>
        <v>2</v>
      </c>
      <c r="S42" s="79">
        <v>0</v>
      </c>
      <c r="T42" s="79">
        <v>0</v>
      </c>
      <c r="U42" s="80">
        <f>IFERROR(T42/(Q42),"-")</f>
        <v>0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>
        <v>1</v>
      </c>
      <c r="BY42" s="124">
        <f>IF(Q42=0,"",IF(BX42=0,"",(BX42/Q42)))</f>
        <v>0.5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</v>
      </c>
      <c r="B43" s="184" t="s">
        <v>136</v>
      </c>
      <c r="C43" s="184" t="s">
        <v>58</v>
      </c>
      <c r="D43" s="184"/>
      <c r="E43" s="184" t="s">
        <v>123</v>
      </c>
      <c r="F43" s="184" t="s">
        <v>113</v>
      </c>
      <c r="G43" s="184" t="s">
        <v>61</v>
      </c>
      <c r="H43" s="87" t="s">
        <v>62</v>
      </c>
      <c r="I43" s="87" t="s">
        <v>124</v>
      </c>
      <c r="J43" s="185" t="s">
        <v>92</v>
      </c>
      <c r="K43" s="176">
        <v>30000</v>
      </c>
      <c r="L43" s="79">
        <v>3</v>
      </c>
      <c r="M43" s="79">
        <v>0</v>
      </c>
      <c r="N43" s="79">
        <v>31</v>
      </c>
      <c r="O43" s="88">
        <v>1</v>
      </c>
      <c r="P43" s="89">
        <v>0</v>
      </c>
      <c r="Q43" s="90">
        <f>O43+P43</f>
        <v>1</v>
      </c>
      <c r="R43" s="80">
        <f>IFERROR(Q43/N43,"-")</f>
        <v>0.032258064516129</v>
      </c>
      <c r="S43" s="79">
        <v>0</v>
      </c>
      <c r="T43" s="79">
        <v>0</v>
      </c>
      <c r="U43" s="80">
        <f>IFERROR(T43/(Q43),"-")</f>
        <v>0</v>
      </c>
      <c r="V43" s="81">
        <f>IFERROR(K43/SUM(Q43:Q44),"-")</f>
        <v>15000</v>
      </c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>
        <f>SUM(Y43:Y44)-SUM(K43:K44)</f>
        <v>-30000</v>
      </c>
      <c r="AC43" s="83">
        <f>SUM(Y43:Y44)/SUM(K43:K44)</f>
        <v>0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/>
      <c r="BP43" s="117">
        <f>IF(Q43=0,"",IF(BO43=0,"",(BO43/Q43)))</f>
        <v>0</v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>
        <v>1</v>
      </c>
      <c r="BY43" s="124">
        <f>IF(Q43=0,"",IF(BX43=0,"",(BX43/Q43)))</f>
        <v>1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137</v>
      </c>
      <c r="C44" s="184" t="s">
        <v>58</v>
      </c>
      <c r="D44" s="184"/>
      <c r="E44" s="184" t="s">
        <v>123</v>
      </c>
      <c r="F44" s="184" t="s">
        <v>113</v>
      </c>
      <c r="G44" s="184" t="s">
        <v>66</v>
      </c>
      <c r="H44" s="87"/>
      <c r="I44" s="87"/>
      <c r="J44" s="87"/>
      <c r="K44" s="176"/>
      <c r="L44" s="79">
        <v>12</v>
      </c>
      <c r="M44" s="79">
        <v>8</v>
      </c>
      <c r="N44" s="79">
        <v>0</v>
      </c>
      <c r="O44" s="88">
        <v>1</v>
      </c>
      <c r="P44" s="89">
        <v>0</v>
      </c>
      <c r="Q44" s="90">
        <f>O44+P44</f>
        <v>1</v>
      </c>
      <c r="R44" s="80" t="str">
        <f>IFERROR(Q44/N44,"-")</f>
        <v>-</v>
      </c>
      <c r="S44" s="79">
        <v>0</v>
      </c>
      <c r="T44" s="79">
        <v>0</v>
      </c>
      <c r="U44" s="80">
        <f>IFERROR(T44/(Q44),"-")</f>
        <v>0</v>
      </c>
      <c r="V44" s="81"/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/>
      <c r="BP44" s="117">
        <f>IF(Q44=0,"",IF(BO44=0,"",(BO44/Q44)))</f>
        <v>0</v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>
        <v>1</v>
      </c>
      <c r="BY44" s="124">
        <f>IF(Q44=0,"",IF(BX44=0,"",(BX44/Q44)))</f>
        <v>1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0.16666666666667</v>
      </c>
      <c r="B45" s="184" t="s">
        <v>138</v>
      </c>
      <c r="C45" s="184" t="s">
        <v>58</v>
      </c>
      <c r="D45" s="184"/>
      <c r="E45" s="184" t="s">
        <v>123</v>
      </c>
      <c r="F45" s="184" t="s">
        <v>116</v>
      </c>
      <c r="G45" s="184" t="s">
        <v>61</v>
      </c>
      <c r="H45" s="87" t="s">
        <v>62</v>
      </c>
      <c r="I45" s="87" t="s">
        <v>124</v>
      </c>
      <c r="J45" s="186" t="s">
        <v>139</v>
      </c>
      <c r="K45" s="176">
        <v>30000</v>
      </c>
      <c r="L45" s="79">
        <v>8</v>
      </c>
      <c r="M45" s="79">
        <v>0</v>
      </c>
      <c r="N45" s="79">
        <v>43</v>
      </c>
      <c r="O45" s="88">
        <v>2</v>
      </c>
      <c r="P45" s="89">
        <v>0</v>
      </c>
      <c r="Q45" s="90">
        <f>O45+P45</f>
        <v>2</v>
      </c>
      <c r="R45" s="80">
        <f>IFERROR(Q45/N45,"-")</f>
        <v>0.046511627906977</v>
      </c>
      <c r="S45" s="79">
        <v>0</v>
      </c>
      <c r="T45" s="79">
        <v>0</v>
      </c>
      <c r="U45" s="80">
        <f>IFERROR(T45/(Q45),"-")</f>
        <v>0</v>
      </c>
      <c r="V45" s="81">
        <f>IFERROR(K45/SUM(Q45:Q46),"-")</f>
        <v>4285.7142857143</v>
      </c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>
        <f>SUM(Y45:Y46)-SUM(K45:K46)</f>
        <v>-25000</v>
      </c>
      <c r="AC45" s="83">
        <f>SUM(Y45:Y46)/SUM(K45:K46)</f>
        <v>0.16666666666667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>
        <v>1</v>
      </c>
      <c r="AX45" s="104">
        <f>IF(Q45=0,"",IF(AW45=0,"",(AW45/Q45)))</f>
        <v>0.5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/>
      <c r="BP45" s="117">
        <f>IF(Q45=0,"",IF(BO45=0,"",(BO45/Q45)))</f>
        <v>0</v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>
        <v>1</v>
      </c>
      <c r="BY45" s="124">
        <f>IF(Q45=0,"",IF(BX45=0,"",(BX45/Q45)))</f>
        <v>0.5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140</v>
      </c>
      <c r="C46" s="184" t="s">
        <v>58</v>
      </c>
      <c r="D46" s="184"/>
      <c r="E46" s="184" t="s">
        <v>123</v>
      </c>
      <c r="F46" s="184" t="s">
        <v>116</v>
      </c>
      <c r="G46" s="184" t="s">
        <v>66</v>
      </c>
      <c r="H46" s="87"/>
      <c r="I46" s="87"/>
      <c r="J46" s="87"/>
      <c r="K46" s="176"/>
      <c r="L46" s="79">
        <v>426</v>
      </c>
      <c r="M46" s="79">
        <v>13</v>
      </c>
      <c r="N46" s="79">
        <v>119</v>
      </c>
      <c r="O46" s="88">
        <v>5</v>
      </c>
      <c r="P46" s="89">
        <v>0</v>
      </c>
      <c r="Q46" s="90">
        <f>O46+P46</f>
        <v>5</v>
      </c>
      <c r="R46" s="80">
        <f>IFERROR(Q46/N46,"-")</f>
        <v>0.042016806722689</v>
      </c>
      <c r="S46" s="79">
        <v>3</v>
      </c>
      <c r="T46" s="79">
        <v>1</v>
      </c>
      <c r="U46" s="80">
        <f>IFERROR(T46/(Q46),"-")</f>
        <v>0.2</v>
      </c>
      <c r="V46" s="81"/>
      <c r="W46" s="82">
        <v>1</v>
      </c>
      <c r="X46" s="80">
        <f>IF(Q46=0,"-",W46/Q46)</f>
        <v>0.2</v>
      </c>
      <c r="Y46" s="181">
        <v>5000</v>
      </c>
      <c r="Z46" s="182">
        <f>IFERROR(Y46/Q46,"-")</f>
        <v>1000</v>
      </c>
      <c r="AA46" s="182">
        <f>IFERROR(Y46/W46,"-")</f>
        <v>5000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>
        <v>1</v>
      </c>
      <c r="AX46" s="104">
        <f>IF(Q46=0,"",IF(AW46=0,"",(AW46/Q46)))</f>
        <v>0.2</v>
      </c>
      <c r="AY46" s="103"/>
      <c r="AZ46" s="105">
        <f>IFERROR(AY46/AW46,"-")</f>
        <v>0</v>
      </c>
      <c r="BA46" s="106"/>
      <c r="BB46" s="107">
        <f>IFERROR(BA46/AW46,"-")</f>
        <v>0</v>
      </c>
      <c r="BC46" s="108"/>
      <c r="BD46" s="108"/>
      <c r="BE46" s="108"/>
      <c r="BF46" s="109">
        <v>2</v>
      </c>
      <c r="BG46" s="110">
        <f>IF(Q46=0,"",IF(BF46=0,"",(BF46/Q46)))</f>
        <v>0.4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2</v>
      </c>
      <c r="BP46" s="117">
        <f>IF(Q46=0,"",IF(BO46=0,"",(BO46/Q46)))</f>
        <v>0.4</v>
      </c>
      <c r="BQ46" s="118">
        <v>1</v>
      </c>
      <c r="BR46" s="119">
        <f>IFERROR(BQ46/BO46,"-")</f>
        <v>0.5</v>
      </c>
      <c r="BS46" s="120">
        <v>5000</v>
      </c>
      <c r="BT46" s="121">
        <f>IFERROR(BS46/BO46,"-")</f>
        <v>2500</v>
      </c>
      <c r="BU46" s="122">
        <v>1</v>
      </c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5000</v>
      </c>
      <c r="CR46" s="138">
        <v>5000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</v>
      </c>
      <c r="B47" s="184" t="s">
        <v>141</v>
      </c>
      <c r="C47" s="184" t="s">
        <v>58</v>
      </c>
      <c r="D47" s="184"/>
      <c r="E47" s="184" t="s">
        <v>123</v>
      </c>
      <c r="F47" s="184" t="s">
        <v>119</v>
      </c>
      <c r="G47" s="184" t="s">
        <v>61</v>
      </c>
      <c r="H47" s="87" t="s">
        <v>62</v>
      </c>
      <c r="I47" s="87" t="s">
        <v>124</v>
      </c>
      <c r="J47" s="185" t="s">
        <v>100</v>
      </c>
      <c r="K47" s="176">
        <v>30000</v>
      </c>
      <c r="L47" s="79">
        <v>1</v>
      </c>
      <c r="M47" s="79">
        <v>0</v>
      </c>
      <c r="N47" s="79">
        <v>14</v>
      </c>
      <c r="O47" s="88">
        <v>1</v>
      </c>
      <c r="P47" s="89">
        <v>0</v>
      </c>
      <c r="Q47" s="90">
        <f>O47+P47</f>
        <v>1</v>
      </c>
      <c r="R47" s="80">
        <f>IFERROR(Q47/N47,"-")</f>
        <v>0.071428571428571</v>
      </c>
      <c r="S47" s="79">
        <v>0</v>
      </c>
      <c r="T47" s="79">
        <v>0</v>
      </c>
      <c r="U47" s="80">
        <f>IFERROR(T47/(Q47),"-")</f>
        <v>0</v>
      </c>
      <c r="V47" s="81">
        <f>IFERROR(K47/SUM(Q47:Q48),"-")</f>
        <v>15000</v>
      </c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>
        <f>SUM(Y47:Y48)-SUM(K47:K48)</f>
        <v>-30000</v>
      </c>
      <c r="AC47" s="83">
        <f>SUM(Y47:Y48)/SUM(K47:K48)</f>
        <v>0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1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/>
      <c r="BP47" s="117">
        <f>IF(Q47=0,"",IF(BO47=0,"",(BO47/Q47)))</f>
        <v>0</v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142</v>
      </c>
      <c r="C48" s="184" t="s">
        <v>58</v>
      </c>
      <c r="D48" s="184"/>
      <c r="E48" s="184" t="s">
        <v>123</v>
      </c>
      <c r="F48" s="184" t="s">
        <v>119</v>
      </c>
      <c r="G48" s="184" t="s">
        <v>66</v>
      </c>
      <c r="H48" s="87"/>
      <c r="I48" s="87"/>
      <c r="J48" s="87"/>
      <c r="K48" s="176"/>
      <c r="L48" s="79">
        <v>10</v>
      </c>
      <c r="M48" s="79">
        <v>6</v>
      </c>
      <c r="N48" s="79">
        <v>1</v>
      </c>
      <c r="O48" s="88">
        <v>1</v>
      </c>
      <c r="P48" s="89">
        <v>0</v>
      </c>
      <c r="Q48" s="90">
        <f>O48+P48</f>
        <v>1</v>
      </c>
      <c r="R48" s="80">
        <f>IFERROR(Q48/N48,"-")</f>
        <v>1</v>
      </c>
      <c r="S48" s="79">
        <v>0</v>
      </c>
      <c r="T48" s="79">
        <v>1</v>
      </c>
      <c r="U48" s="80">
        <f>IFERROR(T48/(Q48),"-")</f>
        <v>1</v>
      </c>
      <c r="V48" s="81"/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>
        <v>1</v>
      </c>
      <c r="AO48" s="98">
        <f>IF(Q48=0,"",IF(AN48=0,"",(AN48/Q48)))</f>
        <v>1</v>
      </c>
      <c r="AP48" s="97"/>
      <c r="AQ48" s="99">
        <f>IFERROR(AP48/AN48,"-")</f>
        <v>0</v>
      </c>
      <c r="AR48" s="100"/>
      <c r="AS48" s="101">
        <f>IFERROR(AR48/AN48,"-")</f>
        <v>0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8.41</v>
      </c>
      <c r="B49" s="184" t="s">
        <v>143</v>
      </c>
      <c r="C49" s="184" t="s">
        <v>58</v>
      </c>
      <c r="D49" s="184"/>
      <c r="E49" s="184" t="s">
        <v>144</v>
      </c>
      <c r="F49" s="184" t="s">
        <v>119</v>
      </c>
      <c r="G49" s="184" t="s">
        <v>61</v>
      </c>
      <c r="H49" s="87" t="s">
        <v>87</v>
      </c>
      <c r="I49" s="87" t="s">
        <v>145</v>
      </c>
      <c r="J49" s="186" t="s">
        <v>125</v>
      </c>
      <c r="K49" s="176">
        <v>100000</v>
      </c>
      <c r="L49" s="79">
        <v>5</v>
      </c>
      <c r="M49" s="79">
        <v>0</v>
      </c>
      <c r="N49" s="79">
        <v>28</v>
      </c>
      <c r="O49" s="88">
        <v>0</v>
      </c>
      <c r="P49" s="89">
        <v>0</v>
      </c>
      <c r="Q49" s="90">
        <f>O49+P49</f>
        <v>0</v>
      </c>
      <c r="R49" s="80">
        <f>IFERROR(Q49/N49,"-")</f>
        <v>0</v>
      </c>
      <c r="S49" s="79">
        <v>0</v>
      </c>
      <c r="T49" s="79">
        <v>0</v>
      </c>
      <c r="U49" s="80" t="str">
        <f>IFERROR(T49/(Q49),"-")</f>
        <v>-</v>
      </c>
      <c r="V49" s="81">
        <f>IFERROR(K49/SUM(Q49:Q53),"-")</f>
        <v>5882.3529411765</v>
      </c>
      <c r="W49" s="82">
        <v>0</v>
      </c>
      <c r="X49" s="80" t="str">
        <f>IF(Q49=0,"-",W49/Q49)</f>
        <v>-</v>
      </c>
      <c r="Y49" s="181">
        <v>0</v>
      </c>
      <c r="Z49" s="182" t="str">
        <f>IFERROR(Y49/Q49,"-")</f>
        <v>-</v>
      </c>
      <c r="AA49" s="182" t="str">
        <f>IFERROR(Y49/W49,"-")</f>
        <v>-</v>
      </c>
      <c r="AB49" s="176">
        <f>SUM(Y49:Y53)-SUM(K49:K53)</f>
        <v>741000</v>
      </c>
      <c r="AC49" s="83">
        <f>SUM(Y49:Y53)/SUM(K49:K53)</f>
        <v>8.41</v>
      </c>
      <c r="AD49" s="77"/>
      <c r="AE49" s="91"/>
      <c r="AF49" s="92" t="str">
        <f>IF(Q49=0,"",IF(AE49=0,"",(AE49/Q49)))</f>
        <v/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 t="str">
        <f>IF(Q49=0,"",IF(AN49=0,"",(AN49/Q49)))</f>
        <v/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 t="str">
        <f>IF(Q49=0,"",IF(AW49=0,"",(AW49/Q49)))</f>
        <v/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 t="str">
        <f>IF(Q49=0,"",IF(BF49=0,"",(BF49/Q49)))</f>
        <v/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 t="str">
        <f>IF(Q49=0,"",IF(BO49=0,"",(BO49/Q49)))</f>
        <v/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 t="str">
        <f>IF(Q49=0,"",IF(BX49=0,"",(BX49/Q49)))</f>
        <v/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 t="str">
        <f>IF(Q49=0,"",IF(CG49=0,"",(CG49/Q49)))</f>
        <v/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146</v>
      </c>
      <c r="C50" s="184" t="s">
        <v>58</v>
      </c>
      <c r="D50" s="184"/>
      <c r="E50" s="184" t="s">
        <v>144</v>
      </c>
      <c r="F50" s="184" t="s">
        <v>116</v>
      </c>
      <c r="G50" s="184" t="s">
        <v>61</v>
      </c>
      <c r="H50" s="87" t="s">
        <v>87</v>
      </c>
      <c r="I50" s="87" t="s">
        <v>145</v>
      </c>
      <c r="J50" s="185" t="s">
        <v>75</v>
      </c>
      <c r="K50" s="176"/>
      <c r="L50" s="79">
        <v>4</v>
      </c>
      <c r="M50" s="79">
        <v>0</v>
      </c>
      <c r="N50" s="79">
        <v>28</v>
      </c>
      <c r="O50" s="88">
        <v>1</v>
      </c>
      <c r="P50" s="89">
        <v>0</v>
      </c>
      <c r="Q50" s="90">
        <f>O50+P50</f>
        <v>1</v>
      </c>
      <c r="R50" s="80">
        <f>IFERROR(Q50/N50,"-")</f>
        <v>0.035714285714286</v>
      </c>
      <c r="S50" s="79">
        <v>1</v>
      </c>
      <c r="T50" s="79">
        <v>0</v>
      </c>
      <c r="U50" s="80">
        <f>IFERROR(T50/(Q50),"-")</f>
        <v>0</v>
      </c>
      <c r="V50" s="81"/>
      <c r="W50" s="82">
        <v>1</v>
      </c>
      <c r="X50" s="80">
        <f>IF(Q50=0,"-",W50/Q50)</f>
        <v>1</v>
      </c>
      <c r="Y50" s="181">
        <v>49000</v>
      </c>
      <c r="Z50" s="182">
        <f>IFERROR(Y50/Q50,"-")</f>
        <v>49000</v>
      </c>
      <c r="AA50" s="182">
        <f>IFERROR(Y50/W50,"-")</f>
        <v>49000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>
        <f>IF(Q50=0,"",IF(BO50=0,"",(BO50/Q50)))</f>
        <v>0</v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>
        <v>1</v>
      </c>
      <c r="BY50" s="124">
        <f>IF(Q50=0,"",IF(BX50=0,"",(BX50/Q50)))</f>
        <v>1</v>
      </c>
      <c r="BZ50" s="125">
        <v>1</v>
      </c>
      <c r="CA50" s="126">
        <f>IFERROR(BZ50/BX50,"-")</f>
        <v>1</v>
      </c>
      <c r="CB50" s="127">
        <v>49000</v>
      </c>
      <c r="CC50" s="128">
        <f>IFERROR(CB50/BX50,"-")</f>
        <v>49000</v>
      </c>
      <c r="CD50" s="129"/>
      <c r="CE50" s="129"/>
      <c r="CF50" s="129">
        <v>1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49000</v>
      </c>
      <c r="CR50" s="138">
        <v>49000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147</v>
      </c>
      <c r="C51" s="184" t="s">
        <v>58</v>
      </c>
      <c r="D51" s="184"/>
      <c r="E51" s="184" t="s">
        <v>144</v>
      </c>
      <c r="F51" s="184" t="s">
        <v>113</v>
      </c>
      <c r="G51" s="184" t="s">
        <v>61</v>
      </c>
      <c r="H51" s="87" t="s">
        <v>87</v>
      </c>
      <c r="I51" s="87" t="s">
        <v>145</v>
      </c>
      <c r="J51" s="186" t="s">
        <v>120</v>
      </c>
      <c r="K51" s="176"/>
      <c r="L51" s="79">
        <v>5</v>
      </c>
      <c r="M51" s="79">
        <v>0</v>
      </c>
      <c r="N51" s="79">
        <v>31</v>
      </c>
      <c r="O51" s="88">
        <v>2</v>
      </c>
      <c r="P51" s="89">
        <v>0</v>
      </c>
      <c r="Q51" s="90">
        <f>O51+P51</f>
        <v>2</v>
      </c>
      <c r="R51" s="80">
        <f>IFERROR(Q51/N51,"-")</f>
        <v>0.064516129032258</v>
      </c>
      <c r="S51" s="79">
        <v>2</v>
      </c>
      <c r="T51" s="79">
        <v>0</v>
      </c>
      <c r="U51" s="80">
        <f>IFERROR(T51/(Q51),"-")</f>
        <v>0</v>
      </c>
      <c r="V51" s="81"/>
      <c r="W51" s="82">
        <v>2</v>
      </c>
      <c r="X51" s="80">
        <f>IF(Q51=0,"-",W51/Q51)</f>
        <v>1</v>
      </c>
      <c r="Y51" s="181">
        <v>443000</v>
      </c>
      <c r="Z51" s="182">
        <f>IFERROR(Y51/Q51,"-")</f>
        <v>221500</v>
      </c>
      <c r="AA51" s="182">
        <f>IFERROR(Y51/W51,"-")</f>
        <v>221500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1</v>
      </c>
      <c r="BP51" s="117">
        <f>IF(Q51=0,"",IF(BO51=0,"",(BO51/Q51)))</f>
        <v>0.5</v>
      </c>
      <c r="BQ51" s="118">
        <v>1</v>
      </c>
      <c r="BR51" s="119">
        <f>IFERROR(BQ51/BO51,"-")</f>
        <v>1</v>
      </c>
      <c r="BS51" s="120">
        <v>429000</v>
      </c>
      <c r="BT51" s="121">
        <f>IFERROR(BS51/BO51,"-")</f>
        <v>429000</v>
      </c>
      <c r="BU51" s="122"/>
      <c r="BV51" s="122"/>
      <c r="BW51" s="122">
        <v>1</v>
      </c>
      <c r="BX51" s="123">
        <v>1</v>
      </c>
      <c r="BY51" s="124">
        <f>IF(Q51=0,"",IF(BX51=0,"",(BX51/Q51)))</f>
        <v>0.5</v>
      </c>
      <c r="BZ51" s="125">
        <v>1</v>
      </c>
      <c r="CA51" s="126">
        <f>IFERROR(BZ51/BX51,"-")</f>
        <v>1</v>
      </c>
      <c r="CB51" s="127">
        <v>14000</v>
      </c>
      <c r="CC51" s="128">
        <f>IFERROR(CB51/BX51,"-")</f>
        <v>14000</v>
      </c>
      <c r="CD51" s="129"/>
      <c r="CE51" s="129"/>
      <c r="CF51" s="129">
        <v>1</v>
      </c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2</v>
      </c>
      <c r="CQ51" s="138">
        <v>443000</v>
      </c>
      <c r="CR51" s="138">
        <v>429000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/>
      <c r="B52" s="184" t="s">
        <v>148</v>
      </c>
      <c r="C52" s="184" t="s">
        <v>58</v>
      </c>
      <c r="D52" s="184"/>
      <c r="E52" s="184" t="s">
        <v>144</v>
      </c>
      <c r="F52" s="184" t="s">
        <v>107</v>
      </c>
      <c r="G52" s="184" t="s">
        <v>61</v>
      </c>
      <c r="H52" s="87" t="s">
        <v>87</v>
      </c>
      <c r="I52" s="87" t="s">
        <v>145</v>
      </c>
      <c r="J52" s="185" t="s">
        <v>92</v>
      </c>
      <c r="K52" s="176"/>
      <c r="L52" s="79">
        <v>5</v>
      </c>
      <c r="M52" s="79">
        <v>0</v>
      </c>
      <c r="N52" s="79">
        <v>23</v>
      </c>
      <c r="O52" s="88">
        <v>1</v>
      </c>
      <c r="P52" s="89">
        <v>0</v>
      </c>
      <c r="Q52" s="90">
        <f>O52+P52</f>
        <v>1</v>
      </c>
      <c r="R52" s="80">
        <f>IFERROR(Q52/N52,"-")</f>
        <v>0.043478260869565</v>
      </c>
      <c r="S52" s="79">
        <v>0</v>
      </c>
      <c r="T52" s="79">
        <v>0</v>
      </c>
      <c r="U52" s="80">
        <f>IFERROR(T52/(Q52),"-")</f>
        <v>0</v>
      </c>
      <c r="V52" s="81"/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1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149</v>
      </c>
      <c r="C53" s="184" t="s">
        <v>58</v>
      </c>
      <c r="D53" s="184"/>
      <c r="E53" s="184" t="s">
        <v>150</v>
      </c>
      <c r="F53" s="184" t="s">
        <v>150</v>
      </c>
      <c r="G53" s="184" t="s">
        <v>66</v>
      </c>
      <c r="H53" s="87" t="s">
        <v>151</v>
      </c>
      <c r="I53" s="87"/>
      <c r="J53" s="87"/>
      <c r="K53" s="176"/>
      <c r="L53" s="79">
        <v>96</v>
      </c>
      <c r="M53" s="79">
        <v>51</v>
      </c>
      <c r="N53" s="79">
        <v>28</v>
      </c>
      <c r="O53" s="88">
        <v>13</v>
      </c>
      <c r="P53" s="89">
        <v>0</v>
      </c>
      <c r="Q53" s="90">
        <f>O53+P53</f>
        <v>13</v>
      </c>
      <c r="R53" s="80">
        <f>IFERROR(Q53/N53,"-")</f>
        <v>0.46428571428571</v>
      </c>
      <c r="S53" s="79">
        <v>3</v>
      </c>
      <c r="T53" s="79">
        <v>2</v>
      </c>
      <c r="U53" s="80">
        <f>IFERROR(T53/(Q53),"-")</f>
        <v>0.15384615384615</v>
      </c>
      <c r="V53" s="81"/>
      <c r="W53" s="82">
        <v>6</v>
      </c>
      <c r="X53" s="80">
        <f>IF(Q53=0,"-",W53/Q53)</f>
        <v>0.46153846153846</v>
      </c>
      <c r="Y53" s="181">
        <v>349000</v>
      </c>
      <c r="Z53" s="182">
        <f>IFERROR(Y53/Q53,"-")</f>
        <v>26846.153846154</v>
      </c>
      <c r="AA53" s="182">
        <f>IFERROR(Y53/W53,"-")</f>
        <v>58166.666666667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3</v>
      </c>
      <c r="BG53" s="110">
        <f>IF(Q53=0,"",IF(BF53=0,"",(BF53/Q53)))</f>
        <v>0.23076923076923</v>
      </c>
      <c r="BH53" s="109">
        <v>2</v>
      </c>
      <c r="BI53" s="111">
        <f>IFERROR(BH53/BF53,"-")</f>
        <v>0.66666666666667</v>
      </c>
      <c r="BJ53" s="112">
        <v>53000</v>
      </c>
      <c r="BK53" s="113">
        <f>IFERROR(BJ53/BF53,"-")</f>
        <v>17666.666666667</v>
      </c>
      <c r="BL53" s="114"/>
      <c r="BM53" s="114"/>
      <c r="BN53" s="114">
        <v>2</v>
      </c>
      <c r="BO53" s="116">
        <v>5</v>
      </c>
      <c r="BP53" s="117">
        <f>IF(Q53=0,"",IF(BO53=0,"",(BO53/Q53)))</f>
        <v>0.38461538461538</v>
      </c>
      <c r="BQ53" s="118">
        <v>2</v>
      </c>
      <c r="BR53" s="119">
        <f>IFERROR(BQ53/BO53,"-")</f>
        <v>0.4</v>
      </c>
      <c r="BS53" s="120">
        <v>83000</v>
      </c>
      <c r="BT53" s="121">
        <f>IFERROR(BS53/BO53,"-")</f>
        <v>16600</v>
      </c>
      <c r="BU53" s="122">
        <v>1</v>
      </c>
      <c r="BV53" s="122"/>
      <c r="BW53" s="122">
        <v>1</v>
      </c>
      <c r="BX53" s="123">
        <v>4</v>
      </c>
      <c r="BY53" s="124">
        <f>IF(Q53=0,"",IF(BX53=0,"",(BX53/Q53)))</f>
        <v>0.30769230769231</v>
      </c>
      <c r="BZ53" s="125">
        <v>1</v>
      </c>
      <c r="CA53" s="126">
        <f>IFERROR(BZ53/BX53,"-")</f>
        <v>0.25</v>
      </c>
      <c r="CB53" s="127">
        <v>100000</v>
      </c>
      <c r="CC53" s="128">
        <f>IFERROR(CB53/BX53,"-")</f>
        <v>25000</v>
      </c>
      <c r="CD53" s="129"/>
      <c r="CE53" s="129"/>
      <c r="CF53" s="129">
        <v>1</v>
      </c>
      <c r="CG53" s="130">
        <v>1</v>
      </c>
      <c r="CH53" s="131">
        <f>IF(Q53=0,"",IF(CG53=0,"",(CG53/Q53)))</f>
        <v>0.076923076923077</v>
      </c>
      <c r="CI53" s="132">
        <v>1</v>
      </c>
      <c r="CJ53" s="133">
        <f>IFERROR(CI53/CG53,"-")</f>
        <v>1</v>
      </c>
      <c r="CK53" s="134">
        <v>113000</v>
      </c>
      <c r="CL53" s="135">
        <f>IFERROR(CK53/CG53,"-")</f>
        <v>113000</v>
      </c>
      <c r="CM53" s="136"/>
      <c r="CN53" s="136"/>
      <c r="CO53" s="136">
        <v>1</v>
      </c>
      <c r="CP53" s="137">
        <v>6</v>
      </c>
      <c r="CQ53" s="138">
        <v>349000</v>
      </c>
      <c r="CR53" s="138">
        <v>113000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30"/>
      <c r="B54" s="84"/>
      <c r="C54" s="84"/>
      <c r="D54" s="85"/>
      <c r="E54" s="85"/>
      <c r="F54" s="85"/>
      <c r="G54" s="86"/>
      <c r="H54" s="87"/>
      <c r="I54" s="87"/>
      <c r="J54" s="87"/>
      <c r="K54" s="177"/>
      <c r="L54" s="34"/>
      <c r="M54" s="34"/>
      <c r="N54" s="31"/>
      <c r="O54" s="23"/>
      <c r="P54" s="23"/>
      <c r="Q54" s="23"/>
      <c r="R54" s="32"/>
      <c r="S54" s="32"/>
      <c r="T54" s="23"/>
      <c r="U54" s="32"/>
      <c r="V54" s="25"/>
      <c r="W54" s="25"/>
      <c r="X54" s="25"/>
      <c r="Y54" s="183"/>
      <c r="Z54" s="183"/>
      <c r="AA54" s="183"/>
      <c r="AB54" s="183"/>
      <c r="AC54" s="33"/>
      <c r="AD54" s="57"/>
      <c r="AE54" s="61"/>
      <c r="AF54" s="62"/>
      <c r="AG54" s="61"/>
      <c r="AH54" s="65"/>
      <c r="AI54" s="66"/>
      <c r="AJ54" s="67"/>
      <c r="AK54" s="68"/>
      <c r="AL54" s="68"/>
      <c r="AM54" s="68"/>
      <c r="AN54" s="61"/>
      <c r="AO54" s="62"/>
      <c r="AP54" s="61"/>
      <c r="AQ54" s="65"/>
      <c r="AR54" s="66"/>
      <c r="AS54" s="67"/>
      <c r="AT54" s="68"/>
      <c r="AU54" s="68"/>
      <c r="AV54" s="68"/>
      <c r="AW54" s="61"/>
      <c r="AX54" s="62"/>
      <c r="AY54" s="61"/>
      <c r="AZ54" s="65"/>
      <c r="BA54" s="66"/>
      <c r="BB54" s="67"/>
      <c r="BC54" s="68"/>
      <c r="BD54" s="68"/>
      <c r="BE54" s="68"/>
      <c r="BF54" s="61"/>
      <c r="BG54" s="62"/>
      <c r="BH54" s="61"/>
      <c r="BI54" s="65"/>
      <c r="BJ54" s="66"/>
      <c r="BK54" s="67"/>
      <c r="BL54" s="68"/>
      <c r="BM54" s="68"/>
      <c r="BN54" s="68"/>
      <c r="BO54" s="63"/>
      <c r="BP54" s="64"/>
      <c r="BQ54" s="61"/>
      <c r="BR54" s="65"/>
      <c r="BS54" s="66"/>
      <c r="BT54" s="67"/>
      <c r="BU54" s="68"/>
      <c r="BV54" s="68"/>
      <c r="BW54" s="68"/>
      <c r="BX54" s="63"/>
      <c r="BY54" s="64"/>
      <c r="BZ54" s="61"/>
      <c r="CA54" s="65"/>
      <c r="CB54" s="66"/>
      <c r="CC54" s="67"/>
      <c r="CD54" s="68"/>
      <c r="CE54" s="68"/>
      <c r="CF54" s="68"/>
      <c r="CG54" s="63"/>
      <c r="CH54" s="64"/>
      <c r="CI54" s="61"/>
      <c r="CJ54" s="65"/>
      <c r="CK54" s="66"/>
      <c r="CL54" s="67"/>
      <c r="CM54" s="68"/>
      <c r="CN54" s="68"/>
      <c r="CO54" s="68"/>
      <c r="CP54" s="69"/>
      <c r="CQ54" s="66"/>
      <c r="CR54" s="66"/>
      <c r="CS54" s="66"/>
      <c r="CT54" s="70"/>
    </row>
    <row r="55" spans="1:99">
      <c r="A55" s="30"/>
      <c r="B55" s="37"/>
      <c r="C55" s="37"/>
      <c r="D55" s="21"/>
      <c r="E55" s="21"/>
      <c r="F55" s="21"/>
      <c r="G55" s="22"/>
      <c r="H55" s="36"/>
      <c r="I55" s="36"/>
      <c r="J55" s="73"/>
      <c r="K55" s="178"/>
      <c r="L55" s="34"/>
      <c r="M55" s="34"/>
      <c r="N55" s="31"/>
      <c r="O55" s="23"/>
      <c r="P55" s="23"/>
      <c r="Q55" s="23"/>
      <c r="R55" s="32"/>
      <c r="S55" s="32"/>
      <c r="T55" s="23"/>
      <c r="U55" s="32"/>
      <c r="V55" s="25"/>
      <c r="W55" s="25"/>
      <c r="X55" s="25"/>
      <c r="Y55" s="183"/>
      <c r="Z55" s="183"/>
      <c r="AA55" s="183"/>
      <c r="AB55" s="183"/>
      <c r="AC55" s="33"/>
      <c r="AD55" s="59"/>
      <c r="AE55" s="61"/>
      <c r="AF55" s="62"/>
      <c r="AG55" s="61"/>
      <c r="AH55" s="65"/>
      <c r="AI55" s="66"/>
      <c r="AJ55" s="67"/>
      <c r="AK55" s="68"/>
      <c r="AL55" s="68"/>
      <c r="AM55" s="68"/>
      <c r="AN55" s="61"/>
      <c r="AO55" s="62"/>
      <c r="AP55" s="61"/>
      <c r="AQ55" s="65"/>
      <c r="AR55" s="66"/>
      <c r="AS55" s="67"/>
      <c r="AT55" s="68"/>
      <c r="AU55" s="68"/>
      <c r="AV55" s="68"/>
      <c r="AW55" s="61"/>
      <c r="AX55" s="62"/>
      <c r="AY55" s="61"/>
      <c r="AZ55" s="65"/>
      <c r="BA55" s="66"/>
      <c r="BB55" s="67"/>
      <c r="BC55" s="68"/>
      <c r="BD55" s="68"/>
      <c r="BE55" s="68"/>
      <c r="BF55" s="61"/>
      <c r="BG55" s="62"/>
      <c r="BH55" s="61"/>
      <c r="BI55" s="65"/>
      <c r="BJ55" s="66"/>
      <c r="BK55" s="67"/>
      <c r="BL55" s="68"/>
      <c r="BM55" s="68"/>
      <c r="BN55" s="68"/>
      <c r="BO55" s="63"/>
      <c r="BP55" s="64"/>
      <c r="BQ55" s="61"/>
      <c r="BR55" s="65"/>
      <c r="BS55" s="66"/>
      <c r="BT55" s="67"/>
      <c r="BU55" s="68"/>
      <c r="BV55" s="68"/>
      <c r="BW55" s="68"/>
      <c r="BX55" s="63"/>
      <c r="BY55" s="64"/>
      <c r="BZ55" s="61"/>
      <c r="CA55" s="65"/>
      <c r="CB55" s="66"/>
      <c r="CC55" s="67"/>
      <c r="CD55" s="68"/>
      <c r="CE55" s="68"/>
      <c r="CF55" s="68"/>
      <c r="CG55" s="63"/>
      <c r="CH55" s="64"/>
      <c r="CI55" s="61"/>
      <c r="CJ55" s="65"/>
      <c r="CK55" s="66"/>
      <c r="CL55" s="67"/>
      <c r="CM55" s="68"/>
      <c r="CN55" s="68"/>
      <c r="CO55" s="68"/>
      <c r="CP55" s="69"/>
      <c r="CQ55" s="66"/>
      <c r="CR55" s="66"/>
      <c r="CS55" s="66"/>
      <c r="CT55" s="70"/>
    </row>
    <row r="56" spans="1:99">
      <c r="A56" s="19">
        <f>AC56</f>
        <v>1.671104815864</v>
      </c>
      <c r="B56" s="39"/>
      <c r="C56" s="39"/>
      <c r="D56" s="39"/>
      <c r="E56" s="39"/>
      <c r="F56" s="39"/>
      <c r="G56" s="39"/>
      <c r="H56" s="40" t="s">
        <v>152</v>
      </c>
      <c r="I56" s="40"/>
      <c r="J56" s="40"/>
      <c r="K56" s="179">
        <f>SUM(K6:K55)</f>
        <v>1765000</v>
      </c>
      <c r="L56" s="41">
        <f>SUM(L6:L55)</f>
        <v>1128</v>
      </c>
      <c r="M56" s="41">
        <f>SUM(M6:M55)</f>
        <v>351</v>
      </c>
      <c r="N56" s="41">
        <f>SUM(N6:N55)</f>
        <v>890</v>
      </c>
      <c r="O56" s="41">
        <f>SUM(O6:O55)</f>
        <v>128</v>
      </c>
      <c r="P56" s="41">
        <f>SUM(P6:P55)</f>
        <v>1</v>
      </c>
      <c r="Q56" s="41">
        <f>SUM(Q6:Q55)</f>
        <v>129</v>
      </c>
      <c r="R56" s="42">
        <f>IFERROR(Q56/N56,"-")</f>
        <v>0.14494382022472</v>
      </c>
      <c r="S56" s="76">
        <f>SUM(S6:S55)</f>
        <v>26</v>
      </c>
      <c r="T56" s="76">
        <f>SUM(T6:T55)</f>
        <v>27</v>
      </c>
      <c r="U56" s="42">
        <f>IFERROR(S56/Q56,"-")</f>
        <v>0.2015503875969</v>
      </c>
      <c r="V56" s="43">
        <f>IFERROR(K56/Q56,"-")</f>
        <v>13682.170542636</v>
      </c>
      <c r="W56" s="44">
        <f>SUM(W6:W55)</f>
        <v>34</v>
      </c>
      <c r="X56" s="42">
        <f>IFERROR(W56/Q56,"-")</f>
        <v>0.26356589147287</v>
      </c>
      <c r="Y56" s="179">
        <f>SUM(Y6:Y55)</f>
        <v>2949500</v>
      </c>
      <c r="Z56" s="179">
        <f>IFERROR(Y56/Q56,"-")</f>
        <v>22864.341085271</v>
      </c>
      <c r="AA56" s="179">
        <f>IFERROR(Y56/W56,"-")</f>
        <v>86750</v>
      </c>
      <c r="AB56" s="179">
        <f>Y56-K56</f>
        <v>1184500</v>
      </c>
      <c r="AC56" s="45">
        <f>Y56/K56</f>
        <v>1.671104815864</v>
      </c>
      <c r="AD56" s="58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8"/>
    <mergeCell ref="K8:K8"/>
    <mergeCell ref="V8:V8"/>
    <mergeCell ref="AB8:AB8"/>
    <mergeCell ref="AC8:AC8"/>
    <mergeCell ref="A9:A10"/>
    <mergeCell ref="K9:K10"/>
    <mergeCell ref="V9:V10"/>
    <mergeCell ref="AB9:AB10"/>
    <mergeCell ref="AC9:AC10"/>
    <mergeCell ref="A11:A11"/>
    <mergeCell ref="K11:K11"/>
    <mergeCell ref="V11:V11"/>
    <mergeCell ref="AB11:AB11"/>
    <mergeCell ref="AC11:AC11"/>
    <mergeCell ref="A12:A13"/>
    <mergeCell ref="K12:K13"/>
    <mergeCell ref="V12:V13"/>
    <mergeCell ref="AB12:AB13"/>
    <mergeCell ref="AC12:AC13"/>
    <mergeCell ref="A14:A14"/>
    <mergeCell ref="K14:K14"/>
    <mergeCell ref="V14:V14"/>
    <mergeCell ref="AB14:AB14"/>
    <mergeCell ref="AC14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19"/>
    <mergeCell ref="K19:K19"/>
    <mergeCell ref="V19:V19"/>
    <mergeCell ref="AB19:AB19"/>
    <mergeCell ref="AC19:AC19"/>
    <mergeCell ref="A20:A21"/>
    <mergeCell ref="K20:K21"/>
    <mergeCell ref="V20:V21"/>
    <mergeCell ref="AB20:AB21"/>
    <mergeCell ref="AC20:AC21"/>
    <mergeCell ref="A22:A22"/>
    <mergeCell ref="K22:K22"/>
    <mergeCell ref="V22:V22"/>
    <mergeCell ref="AB22:AB22"/>
    <mergeCell ref="AC22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3"/>
    <mergeCell ref="K49:K53"/>
    <mergeCell ref="V49:V53"/>
    <mergeCell ref="AB49:AB53"/>
    <mergeCell ref="AC49:AC5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