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<sst xmlns="http://schemas.openxmlformats.org/spreadsheetml/2006/main" uniqueCount="196">
  <si>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</si>
  <si>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</si>
  <si>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</si>
  <si>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</si>
  <si>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</si>
  <si>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</si>
  <si>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</si>
  <si>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</si>
  <si>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</si>
  <si>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</si>
  <si>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</si>
  <si>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</si>
  <si>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</si>
  <si>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</si>
  <si>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</si>
  <si>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</si>
  <si>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</si>
  <si>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</si>
  <si>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</si>
  <si>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</si>
  <si>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</si>
  <si>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</si>
  <si>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</si>
  <si>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</si>
  <si>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</si>
  <si>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</si>
  <si>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</si>
  <si>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</si>
  <si>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</si>
  <si>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</si>
  <si>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</si>
  <si>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</si>
  <si>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</si>
  <si>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</si>
  <si>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</si>
  <si>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</si>
  <si>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</si>
  <si>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</si>
  <si>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</si>
  <si>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</si>
  <si>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</si>
  <si>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</si>
  <si>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</si>
  <si>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</si>
  <si>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</si>
  <si>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</si>
  <si>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</si>
  <si>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</si>
  <si>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</si>
  <si>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</si>
  <si>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</si>
  <si>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</si>
  <si>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</si>
  <si>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</si>
  <si>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</si>
  <si>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</si>
  <si>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</si>
  <si>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pp1453</t>
  </si>
  <si>
    <t>インターカラー</t>
  </si>
  <si>
    <t>雑誌版 SPA</t>
  </si>
  <si>
    <t>求む！50歳以上の女性と</t>
  </si>
  <si>
    <t>lp01</t>
  </si>
  <si>
    <t>スポーツ報知関東</t>
  </si>
  <si>
    <t>4C終面全5段</t>
  </si>
  <si>
    <t>10月19日(土)</t>
  </si>
  <si>
    <t>pp1454</t>
  </si>
  <si>
    <t>空電</t>
  </si>
  <si>
    <t>pp1455</t>
  </si>
  <si>
    <t>４コマ漫画版</t>
  </si>
  <si>
    <t>アウトドアよりも家でビール。1人よりも2人でラブラブ。</t>
  </si>
  <si>
    <t>全5段</t>
  </si>
  <si>
    <t>10月13日(日)</t>
  </si>
  <si>
    <t>pp1456</t>
  </si>
  <si>
    <t>pp1457</t>
  </si>
  <si>
    <t>黒：C版</t>
  </si>
  <si>
    <t>誘われたら誘い返す！倍返しだ！</t>
  </si>
  <si>
    <t>10月14日(月)</t>
  </si>
  <si>
    <t>pp1458</t>
  </si>
  <si>
    <t>pp1459</t>
  </si>
  <si>
    <t>中京スポーツ</t>
  </si>
  <si>
    <t>10月12日(土)</t>
  </si>
  <si>
    <t>pp1460</t>
  </si>
  <si>
    <t>pp1461</t>
  </si>
  <si>
    <t>10月04日(金)</t>
  </si>
  <si>
    <t>pp1462</t>
  </si>
  <si>
    <t>pp1463</t>
  </si>
  <si>
    <t>白：雑誌版 SPA</t>
  </si>
  <si>
    <t>出会いは紙面で起きてるんじゃない！〇〇で起きてるんだ！</t>
  </si>
  <si>
    <t>スポニチ関東</t>
  </si>
  <si>
    <t>10月24日(木)</t>
  </si>
  <si>
    <t>pp1464</t>
  </si>
  <si>
    <t>pp1465</t>
  </si>
  <si>
    <t>50歳からの恋休み</t>
  </si>
  <si>
    <t>スポニチ関西</t>
  </si>
  <si>
    <t>10月27日(日)</t>
  </si>
  <si>
    <t>pp1466</t>
  </si>
  <si>
    <t>pp1467</t>
  </si>
  <si>
    <t>サンスポ関東</t>
  </si>
  <si>
    <t>10月20日(日)</t>
  </si>
  <si>
    <t>pp1468</t>
  </si>
  <si>
    <t>pp1469</t>
  </si>
  <si>
    <t>サンスポ関西</t>
  </si>
  <si>
    <t>pp1470</t>
  </si>
  <si>
    <t>pp1471</t>
  </si>
  <si>
    <t>記事風版</t>
  </si>
  <si>
    <t>40代女性が恋愛リベンジ！</t>
  </si>
  <si>
    <t>ニッカン関西</t>
  </si>
  <si>
    <t>pp1472</t>
  </si>
  <si>
    <t>pp1473</t>
  </si>
  <si>
    <t>pp1474</t>
  </si>
  <si>
    <t>pp1475</t>
  </si>
  <si>
    <t>利用者急増で盛り上がりを見せる高齢者恋愛サービス。しかし男性が不足するという悩みも・・・</t>
  </si>
  <si>
    <t>デイリースポーツ関西</t>
  </si>
  <si>
    <t>10月11日(金)</t>
  </si>
  <si>
    <t>pp1476</t>
  </si>
  <si>
    <t>pp1477</t>
  </si>
  <si>
    <t>10月25日(金)</t>
  </si>
  <si>
    <t>pp1478</t>
  </si>
  <si>
    <t>pp1479</t>
  </si>
  <si>
    <t>男女の交流戦開幕！</t>
  </si>
  <si>
    <t>九スポ</t>
  </si>
  <si>
    <t>10月06日(日)</t>
  </si>
  <si>
    <t>pp1480</t>
  </si>
  <si>
    <t>pp1481</t>
  </si>
  <si>
    <t>pp1482</t>
  </si>
  <si>
    <t>pp1483</t>
  </si>
  <si>
    <t>どきどき 逆指名 記事</t>
  </si>
  <si>
    <t>半5段</t>
  </si>
  <si>
    <t>10月05日(土)</t>
  </si>
  <si>
    <t>pp1484</t>
  </si>
  <si>
    <t>pp1485</t>
  </si>
  <si>
    <t>トゥギャザーする女性をゲットしようぜ！</t>
  </si>
  <si>
    <t>10月26日(土)</t>
  </si>
  <si>
    <t>pp1486</t>
  </si>
  <si>
    <t>pp1487</t>
  </si>
  <si>
    <t>pp1488</t>
  </si>
  <si>
    <t>pp1489</t>
  </si>
  <si>
    <t>pp1490</t>
  </si>
  <si>
    <t>pp1491</t>
  </si>
  <si>
    <t>ユニセックスか！どっちがどっちだかわかんねーよ！</t>
  </si>
  <si>
    <t>pp1492</t>
  </si>
  <si>
    <t>pp1493</t>
  </si>
  <si>
    <t>pp1494</t>
  </si>
  <si>
    <t>pp1495</t>
  </si>
  <si>
    <t>pp1496</t>
  </si>
  <si>
    <t>pp1497</t>
  </si>
  <si>
    <t>10月18日(金)</t>
  </si>
  <si>
    <t>pp1498</t>
  </si>
  <si>
    <t>pp1499</t>
  </si>
  <si>
    <t>10月22日(火)</t>
  </si>
  <si>
    <t>pp1500</t>
  </si>
  <si>
    <t>pp1501</t>
  </si>
  <si>
    <t>pp1502</t>
  </si>
  <si>
    <t>pp1503</t>
  </si>
  <si>
    <t>91「謎が全て解けた！恋人がいなかったのは〇〇に登録してなかったからだ！」</t>
  </si>
  <si>
    <t>4C終面雑報</t>
  </si>
  <si>
    <t>10月03日(木)</t>
  </si>
  <si>
    <t>pp1504</t>
  </si>
  <si>
    <t>pp1505</t>
  </si>
  <si>
    <t>92「俺は今、猛烈に出会っている」</t>
  </si>
  <si>
    <t>pp1506</t>
  </si>
  <si>
    <t>pp1507</t>
  </si>
  <si>
    <t>93「インターネットが苦手な中年男性に優しい」</t>
  </si>
  <si>
    <t>10月09日(水)</t>
  </si>
  <si>
    <t>pp1508</t>
  </si>
  <si>
    <t>pp1509</t>
  </si>
  <si>
    <t>94「秋だね・・・しよ？」</t>
  </si>
  <si>
    <t>pp1510</t>
  </si>
  <si>
    <t>pp1511</t>
  </si>
  <si>
    <t>右女３</t>
  </si>
  <si>
    <t>4C雑報</t>
  </si>
  <si>
    <t>pp1512</t>
  </si>
  <si>
    <t>pp1513</t>
  </si>
  <si>
    <t>pp1514</t>
  </si>
  <si>
    <t>pp1515</t>
  </si>
  <si>
    <t>pp1516</t>
  </si>
  <si>
    <t>pp1517</t>
  </si>
  <si>
    <t>pp1518</t>
  </si>
  <si>
    <t>pp1519</t>
  </si>
  <si>
    <t>pp1520</t>
  </si>
  <si>
    <t>pp1521</t>
  </si>
  <si>
    <t>pp1522</t>
  </si>
  <si>
    <t>pp1523</t>
  </si>
  <si>
    <t>pp1524</t>
  </si>
  <si>
    <t>pp1525</t>
  </si>
  <si>
    <t>pp1526</t>
  </si>
  <si>
    <t>pp1527</t>
  </si>
  <si>
    <t>記事</t>
  </si>
  <si>
    <t>4C記事枠</t>
  </si>
  <si>
    <t>pp1528</t>
  </si>
  <si>
    <t>pp1529</t>
  </si>
  <si>
    <t>pp1530</t>
  </si>
  <si>
    <t>pp1531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</si>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</sst>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0.555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400000</v>
      </c>
      <c r="L6" s="79">
        <v>29</v>
      </c>
      <c r="M6" s="79">
        <v>0</v>
      </c>
      <c r="N6" s="79">
        <v>94</v>
      </c>
      <c r="O6" s="88">
        <v>10</v>
      </c>
      <c r="P6" s="89">
        <v>0</v>
      </c>
      <c r="Q6" s="90">
        <f>O6+P6</f>
        <v>10</v>
      </c>
      <c r="R6" s="80">
        <f>IFERROR(Q6/N6,"-")</f>
        <v>0.1063829787234</v>
      </c>
      <c r="S6" s="79">
        <v>1</v>
      </c>
      <c r="T6" s="79">
        <v>2</v>
      </c>
      <c r="U6" s="80">
        <f>IFERROR(T6/(Q6),"-")</f>
        <v>0.2</v>
      </c>
      <c r="V6" s="81">
        <f>IFERROR(K6/SUM(Q6:Q7),"-")</f>
        <v>21052.631578947</v>
      </c>
      <c r="W6" s="82">
        <v>1</v>
      </c>
      <c r="X6" s="80">
        <f>IF(Q6=0,"-",W6/Q6)</f>
        <v>0.1</v>
      </c>
      <c r="Y6" s="181">
        <v>3000</v>
      </c>
      <c r="Z6" s="182">
        <f>IFERROR(Y6/Q6,"-")</f>
        <v>300</v>
      </c>
      <c r="AA6" s="182">
        <f>IFERROR(Y6/W6,"-")</f>
        <v>3000</v>
      </c>
      <c r="AB6" s="176">
        <f>SUM(Y6:Y7)-SUM(K6:K7)</f>
        <v>-178000</v>
      </c>
      <c r="AC6" s="83">
        <f>SUM(Y6:Y7)/SUM(K6:K7)</f>
        <v>0.555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0.6</v>
      </c>
      <c r="BQ6" s="118">
        <v>1</v>
      </c>
      <c r="BR6" s="119">
        <f>IFERROR(BQ6/BO6,"-")</f>
        <v>0.16666666666667</v>
      </c>
      <c r="BS6" s="120">
        <v>3000</v>
      </c>
      <c r="BT6" s="121">
        <f>IFERROR(BS6/BO6,"-")</f>
        <v>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62</v>
      </c>
      <c r="M7" s="79">
        <v>47</v>
      </c>
      <c r="N7" s="79">
        <v>33</v>
      </c>
      <c r="O7" s="88">
        <v>8</v>
      </c>
      <c r="P7" s="89">
        <v>1</v>
      </c>
      <c r="Q7" s="90">
        <f>O7+P7</f>
        <v>9</v>
      </c>
      <c r="R7" s="80">
        <f>IFERROR(Q7/N7,"-")</f>
        <v>0.27272727272727</v>
      </c>
      <c r="S7" s="79">
        <v>2</v>
      </c>
      <c r="T7" s="79">
        <v>2</v>
      </c>
      <c r="U7" s="80">
        <f>IFERROR(T7/(Q7),"-")</f>
        <v>0.22222222222222</v>
      </c>
      <c r="V7" s="81"/>
      <c r="W7" s="82">
        <v>3</v>
      </c>
      <c r="X7" s="80">
        <f>IF(Q7=0,"-",W7/Q7)</f>
        <v>0.33333333333333</v>
      </c>
      <c r="Y7" s="181">
        <v>219000</v>
      </c>
      <c r="Z7" s="182">
        <f>IFERROR(Y7/Q7,"-")</f>
        <v>24333.333333333</v>
      </c>
      <c r="AA7" s="182">
        <f>IFERROR(Y7/W7,"-")</f>
        <v>73000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6</v>
      </c>
      <c r="BP7" s="117">
        <f>IF(Q7=0,"",IF(BO7=0,"",(BO7/Q7)))</f>
        <v>0.66666666666667</v>
      </c>
      <c r="BQ7" s="118">
        <v>1</v>
      </c>
      <c r="BR7" s="119">
        <f>IFERROR(BQ7/BO7,"-")</f>
        <v>0.16666666666667</v>
      </c>
      <c r="BS7" s="120">
        <v>9000</v>
      </c>
      <c r="BT7" s="121">
        <f>IFERROR(BS7/BO7,"-")</f>
        <v>1500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2</v>
      </c>
      <c r="CH7" s="131">
        <f>IF(Q7=0,"",IF(CG7=0,"",(CG7/Q7)))</f>
        <v>0.22222222222222</v>
      </c>
      <c r="CI7" s="132">
        <v>2</v>
      </c>
      <c r="CJ7" s="133">
        <f>IFERROR(CI7/CG7,"-")</f>
        <v>1</v>
      </c>
      <c r="CK7" s="134">
        <v>210000</v>
      </c>
      <c r="CL7" s="135">
        <f>IFERROR(CK7/CG7,"-")</f>
        <v>105000</v>
      </c>
      <c r="CM7" s="136">
        <v>1</v>
      </c>
      <c r="CN7" s="136"/>
      <c r="CO7" s="136">
        <v>1</v>
      </c>
      <c r="CP7" s="137">
        <v>3</v>
      </c>
      <c r="CQ7" s="138">
        <v>219000</v>
      </c>
      <c r="CR7" s="138">
        <v>207000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70</v>
      </c>
      <c r="J8" s="186" t="s">
        <v>71</v>
      </c>
      <c r="K8" s="176">
        <v>150000</v>
      </c>
      <c r="L8" s="79">
        <v>6</v>
      </c>
      <c r="M8" s="79">
        <v>0</v>
      </c>
      <c r="N8" s="79">
        <v>14</v>
      </c>
      <c r="O8" s="88">
        <v>3</v>
      </c>
      <c r="P8" s="89">
        <v>0</v>
      </c>
      <c r="Q8" s="90">
        <f>O8+P8</f>
        <v>3</v>
      </c>
      <c r="R8" s="80">
        <f>IFERROR(Q8/N8,"-")</f>
        <v>0.21428571428571</v>
      </c>
      <c r="S8" s="79">
        <v>0</v>
      </c>
      <c r="T8" s="79">
        <v>2</v>
      </c>
      <c r="U8" s="80">
        <f>IFERROR(T8/(Q8),"-")</f>
        <v>0.66666666666667</v>
      </c>
      <c r="V8" s="81">
        <f>IFERROR(K8/SUM(Q8:Q9),"-")</f>
        <v>30000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-150000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13</v>
      </c>
      <c r="M9" s="79">
        <v>10</v>
      </c>
      <c r="N9" s="79">
        <v>2</v>
      </c>
      <c r="O9" s="88">
        <v>2</v>
      </c>
      <c r="P9" s="89">
        <v>0</v>
      </c>
      <c r="Q9" s="90">
        <f>O9+P9</f>
        <v>2</v>
      </c>
      <c r="R9" s="80">
        <f>IFERROR(Q9/N9,"-")</f>
        <v>1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2</v>
      </c>
      <c r="BY9" s="124">
        <f>IF(Q9=0,"",IF(BX9=0,"",(BX9/Q9)))</f>
        <v>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0.40666666666667</v>
      </c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61</v>
      </c>
      <c r="H10" s="87" t="s">
        <v>62</v>
      </c>
      <c r="I10" s="87" t="s">
        <v>70</v>
      </c>
      <c r="J10" s="87" t="s">
        <v>76</v>
      </c>
      <c r="K10" s="176">
        <v>150000</v>
      </c>
      <c r="L10" s="79">
        <v>8</v>
      </c>
      <c r="M10" s="79">
        <v>0</v>
      </c>
      <c r="N10" s="79">
        <v>31</v>
      </c>
      <c r="O10" s="88">
        <v>1</v>
      </c>
      <c r="P10" s="89">
        <v>0</v>
      </c>
      <c r="Q10" s="90">
        <f>O10+P10</f>
        <v>1</v>
      </c>
      <c r="R10" s="80">
        <f>IFERROR(Q10/N10,"-")</f>
        <v>0.032258064516129</v>
      </c>
      <c r="S10" s="79">
        <v>0</v>
      </c>
      <c r="T10" s="79">
        <v>1</v>
      </c>
      <c r="U10" s="80">
        <f>IFERROR(T10/(Q10),"-")</f>
        <v>1</v>
      </c>
      <c r="V10" s="81">
        <f>IFERROR(K10/SUM(Q10:Q11),"-")</f>
        <v>21428.571428571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-89000</v>
      </c>
      <c r="AC10" s="83">
        <f>SUM(Y10:Y11)/SUM(K10:K11)</f>
        <v>0.40666666666667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74</v>
      </c>
      <c r="F11" s="184" t="s">
        <v>75</v>
      </c>
      <c r="G11" s="184" t="s">
        <v>66</v>
      </c>
      <c r="H11" s="87"/>
      <c r="I11" s="87"/>
      <c r="J11" s="87"/>
      <c r="K11" s="176"/>
      <c r="L11" s="79">
        <v>29</v>
      </c>
      <c r="M11" s="79">
        <v>21</v>
      </c>
      <c r="N11" s="79">
        <v>4</v>
      </c>
      <c r="O11" s="88">
        <v>6</v>
      </c>
      <c r="P11" s="89">
        <v>0</v>
      </c>
      <c r="Q11" s="90">
        <f>O11+P11</f>
        <v>6</v>
      </c>
      <c r="R11" s="80">
        <f>IFERROR(Q11/N11,"-")</f>
        <v>1.5</v>
      </c>
      <c r="S11" s="79">
        <v>1</v>
      </c>
      <c r="T11" s="79">
        <v>2</v>
      </c>
      <c r="U11" s="80">
        <f>IFERROR(T11/(Q11),"-")</f>
        <v>0.33333333333333</v>
      </c>
      <c r="V11" s="81"/>
      <c r="W11" s="82">
        <v>2</v>
      </c>
      <c r="X11" s="80">
        <f>IF(Q11=0,"-",W11/Q11)</f>
        <v>0.33333333333333</v>
      </c>
      <c r="Y11" s="181">
        <v>61000</v>
      </c>
      <c r="Z11" s="182">
        <f>IFERROR(Y11/Q11,"-")</f>
        <v>10166.666666667</v>
      </c>
      <c r="AA11" s="182">
        <f>IFERROR(Y11/W11,"-")</f>
        <v>30500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0.16666666666667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4</v>
      </c>
      <c r="BY11" s="124">
        <f>IF(Q11=0,"",IF(BX11=0,"",(BX11/Q11)))</f>
        <v>0.66666666666667</v>
      </c>
      <c r="BZ11" s="125">
        <v>2</v>
      </c>
      <c r="CA11" s="126">
        <f>IFERROR(BZ11/BX11,"-")</f>
        <v>0.5</v>
      </c>
      <c r="CB11" s="127">
        <v>61000</v>
      </c>
      <c r="CC11" s="128">
        <f>IFERROR(CB11/BX11,"-")</f>
        <v>15250</v>
      </c>
      <c r="CD11" s="129"/>
      <c r="CE11" s="129">
        <v>1</v>
      </c>
      <c r="CF11" s="129">
        <v>1</v>
      </c>
      <c r="CG11" s="130">
        <v>1</v>
      </c>
      <c r="CH11" s="131">
        <f>IF(Q11=0,"",IF(CG11=0,"",(CG11/Q11)))</f>
        <v>0.16666666666667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61000</v>
      </c>
      <c r="CR11" s="138">
        <v>55000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</v>
      </c>
      <c r="B12" s="184" t="s">
        <v>78</v>
      </c>
      <c r="C12" s="184" t="s">
        <v>58</v>
      </c>
      <c r="D12" s="184"/>
      <c r="E12" s="184" t="s">
        <v>59</v>
      </c>
      <c r="F12" s="184" t="s">
        <v>60</v>
      </c>
      <c r="G12" s="184" t="s">
        <v>61</v>
      </c>
      <c r="H12" s="87" t="s">
        <v>79</v>
      </c>
      <c r="I12" s="87" t="s">
        <v>63</v>
      </c>
      <c r="J12" s="185" t="s">
        <v>80</v>
      </c>
      <c r="K12" s="176">
        <v>150000</v>
      </c>
      <c r="L12" s="79">
        <v>13</v>
      </c>
      <c r="M12" s="79">
        <v>0</v>
      </c>
      <c r="N12" s="79">
        <v>48</v>
      </c>
      <c r="O12" s="88">
        <v>7</v>
      </c>
      <c r="P12" s="89">
        <v>0</v>
      </c>
      <c r="Q12" s="90">
        <f>O12+P12</f>
        <v>7</v>
      </c>
      <c r="R12" s="80">
        <f>IFERROR(Q12/N12,"-")</f>
        <v>0.14583333333333</v>
      </c>
      <c r="S12" s="79">
        <v>0</v>
      </c>
      <c r="T12" s="79">
        <v>2</v>
      </c>
      <c r="U12" s="80">
        <f>IFERROR(T12/(Q12),"-")</f>
        <v>0.28571428571429</v>
      </c>
      <c r="V12" s="81">
        <f>IFERROR(K12/SUM(Q12:Q13),"-")</f>
        <v>16666.666666667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-150000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0.14285714285714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4</v>
      </c>
      <c r="BG12" s="110">
        <f>IF(Q12=0,"",IF(BF12=0,"",(BF12/Q12)))</f>
        <v>0.57142857142857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0.28571428571429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59</v>
      </c>
      <c r="F13" s="184" t="s">
        <v>60</v>
      </c>
      <c r="G13" s="184" t="s">
        <v>66</v>
      </c>
      <c r="H13" s="87"/>
      <c r="I13" s="87"/>
      <c r="J13" s="87"/>
      <c r="K13" s="176"/>
      <c r="L13" s="79">
        <v>24</v>
      </c>
      <c r="M13" s="79">
        <v>17</v>
      </c>
      <c r="N13" s="79">
        <v>8</v>
      </c>
      <c r="O13" s="88">
        <v>2</v>
      </c>
      <c r="P13" s="89">
        <v>0</v>
      </c>
      <c r="Q13" s="90">
        <f>O13+P13</f>
        <v>2</v>
      </c>
      <c r="R13" s="80">
        <f>IFERROR(Q13/N13,"-")</f>
        <v>0.25</v>
      </c>
      <c r="S13" s="79">
        <v>0</v>
      </c>
      <c r="T13" s="79">
        <v>1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</v>
      </c>
      <c r="B14" s="184" t="s">
        <v>82</v>
      </c>
      <c r="C14" s="184" t="s">
        <v>58</v>
      </c>
      <c r="D14" s="184"/>
      <c r="E14" s="184" t="s">
        <v>74</v>
      </c>
      <c r="F14" s="184" t="s">
        <v>75</v>
      </c>
      <c r="G14" s="184" t="s">
        <v>61</v>
      </c>
      <c r="H14" s="87" t="s">
        <v>79</v>
      </c>
      <c r="I14" s="87" t="s">
        <v>70</v>
      </c>
      <c r="J14" s="87" t="s">
        <v>83</v>
      </c>
      <c r="K14" s="176">
        <v>90000</v>
      </c>
      <c r="L14" s="79">
        <v>1</v>
      </c>
      <c r="M14" s="79">
        <v>0</v>
      </c>
      <c r="N14" s="79">
        <v>17</v>
      </c>
      <c r="O14" s="88">
        <v>0</v>
      </c>
      <c r="P14" s="89">
        <v>1</v>
      </c>
      <c r="Q14" s="90">
        <f>O14+P14</f>
        <v>1</v>
      </c>
      <c r="R14" s="80">
        <f>IFERROR(Q14/N14,"-")</f>
        <v>0.058823529411765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30000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-90000</v>
      </c>
      <c r="AC14" s="83">
        <f>SUM(Y14:Y15)/SUM(K14:K15)</f>
        <v>0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84</v>
      </c>
      <c r="C15" s="184" t="s">
        <v>58</v>
      </c>
      <c r="D15" s="184"/>
      <c r="E15" s="184" t="s">
        <v>74</v>
      </c>
      <c r="F15" s="184" t="s">
        <v>75</v>
      </c>
      <c r="G15" s="184" t="s">
        <v>66</v>
      </c>
      <c r="H15" s="87"/>
      <c r="I15" s="87"/>
      <c r="J15" s="87"/>
      <c r="K15" s="176"/>
      <c r="L15" s="79">
        <v>16</v>
      </c>
      <c r="M15" s="79">
        <v>12</v>
      </c>
      <c r="N15" s="79">
        <v>4</v>
      </c>
      <c r="O15" s="88">
        <v>2</v>
      </c>
      <c r="P15" s="89">
        <v>0</v>
      </c>
      <c r="Q15" s="90">
        <f>O15+P15</f>
        <v>2</v>
      </c>
      <c r="R15" s="80">
        <f>IFERROR(Q15/N15,"-")</f>
        <v>0.5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0.43333333333333</v>
      </c>
      <c r="B16" s="184" t="s">
        <v>85</v>
      </c>
      <c r="C16" s="184" t="s">
        <v>58</v>
      </c>
      <c r="D16" s="184"/>
      <c r="E16" s="184" t="s">
        <v>86</v>
      </c>
      <c r="F16" s="184" t="s">
        <v>87</v>
      </c>
      <c r="G16" s="184" t="s">
        <v>61</v>
      </c>
      <c r="H16" s="87" t="s">
        <v>88</v>
      </c>
      <c r="I16" s="87" t="s">
        <v>70</v>
      </c>
      <c r="J16" s="87" t="s">
        <v>89</v>
      </c>
      <c r="K16" s="176">
        <v>120000</v>
      </c>
      <c r="L16" s="79">
        <v>11</v>
      </c>
      <c r="M16" s="79">
        <v>0</v>
      </c>
      <c r="N16" s="79">
        <v>77</v>
      </c>
      <c r="O16" s="88">
        <v>5</v>
      </c>
      <c r="P16" s="89">
        <v>0</v>
      </c>
      <c r="Q16" s="90">
        <f>O16+P16</f>
        <v>5</v>
      </c>
      <c r="R16" s="80">
        <f>IFERROR(Q16/N16,"-")</f>
        <v>0.064935064935065</v>
      </c>
      <c r="S16" s="79">
        <v>1</v>
      </c>
      <c r="T16" s="79">
        <v>2</v>
      </c>
      <c r="U16" s="80">
        <f>IFERROR(T16/(Q16),"-")</f>
        <v>0.4</v>
      </c>
      <c r="V16" s="81">
        <f>IFERROR(K16/SUM(Q16:Q17),"-")</f>
        <v>12000</v>
      </c>
      <c r="W16" s="82">
        <v>2</v>
      </c>
      <c r="X16" s="80">
        <f>IF(Q16=0,"-",W16/Q16)</f>
        <v>0.4</v>
      </c>
      <c r="Y16" s="181">
        <v>41000</v>
      </c>
      <c r="Z16" s="182">
        <f>IFERROR(Y16/Q16,"-")</f>
        <v>8200</v>
      </c>
      <c r="AA16" s="182">
        <f>IFERROR(Y16/W16,"-")</f>
        <v>20500</v>
      </c>
      <c r="AB16" s="176">
        <f>SUM(Y16:Y17)-SUM(K16:K17)</f>
        <v>-68000</v>
      </c>
      <c r="AC16" s="83">
        <f>SUM(Y16:Y17)/SUM(K16:K17)</f>
        <v>0.43333333333333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0.2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0.6</v>
      </c>
      <c r="BQ16" s="118">
        <v>1</v>
      </c>
      <c r="BR16" s="119">
        <f>IFERROR(BQ16/BO16,"-")</f>
        <v>0.33333333333333</v>
      </c>
      <c r="BS16" s="120">
        <v>3000</v>
      </c>
      <c r="BT16" s="121">
        <f>IFERROR(BS16/BO16,"-")</f>
        <v>1000</v>
      </c>
      <c r="BU16" s="122">
        <v>1</v>
      </c>
      <c r="BV16" s="122"/>
      <c r="BW16" s="122"/>
      <c r="BX16" s="123">
        <v>1</v>
      </c>
      <c r="BY16" s="124">
        <f>IF(Q16=0,"",IF(BX16=0,"",(BX16/Q16)))</f>
        <v>0.2</v>
      </c>
      <c r="BZ16" s="125">
        <v>1</v>
      </c>
      <c r="CA16" s="126">
        <f>IFERROR(BZ16/BX16,"-")</f>
        <v>1</v>
      </c>
      <c r="CB16" s="127">
        <v>38000</v>
      </c>
      <c r="CC16" s="128">
        <f>IFERROR(CB16/BX16,"-")</f>
        <v>38000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41000</v>
      </c>
      <c r="CR16" s="138">
        <v>38000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90</v>
      </c>
      <c r="C17" s="184" t="s">
        <v>58</v>
      </c>
      <c r="D17" s="184"/>
      <c r="E17" s="184" t="s">
        <v>86</v>
      </c>
      <c r="F17" s="184" t="s">
        <v>87</v>
      </c>
      <c r="G17" s="184" t="s">
        <v>66</v>
      </c>
      <c r="H17" s="87"/>
      <c r="I17" s="87"/>
      <c r="J17" s="87"/>
      <c r="K17" s="176"/>
      <c r="L17" s="79">
        <v>23</v>
      </c>
      <c r="M17" s="79">
        <v>20</v>
      </c>
      <c r="N17" s="79">
        <v>11</v>
      </c>
      <c r="O17" s="88">
        <v>5</v>
      </c>
      <c r="P17" s="89">
        <v>0</v>
      </c>
      <c r="Q17" s="90">
        <f>O17+P17</f>
        <v>5</v>
      </c>
      <c r="R17" s="80">
        <f>IFERROR(Q17/N17,"-")</f>
        <v>0.45454545454545</v>
      </c>
      <c r="S17" s="79">
        <v>1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0.4</v>
      </c>
      <c r="Y17" s="181">
        <v>11000</v>
      </c>
      <c r="Z17" s="182">
        <f>IFERROR(Y17/Q17,"-")</f>
        <v>2200</v>
      </c>
      <c r="AA17" s="182">
        <f>IFERROR(Y17/W17,"-")</f>
        <v>5500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0.4</v>
      </c>
      <c r="BH17" s="109">
        <v>1</v>
      </c>
      <c r="BI17" s="111">
        <f>IFERROR(BH17/BF17,"-")</f>
        <v>0.5</v>
      </c>
      <c r="BJ17" s="112">
        <v>5000</v>
      </c>
      <c r="BK17" s="113">
        <f>IFERROR(BJ17/BF17,"-")</f>
        <v>2500</v>
      </c>
      <c r="BL17" s="114">
        <v>1</v>
      </c>
      <c r="BM17" s="114"/>
      <c r="BN17" s="114"/>
      <c r="BO17" s="116">
        <v>3</v>
      </c>
      <c r="BP17" s="117">
        <f>IF(Q17=0,"",IF(BO17=0,"",(BO17/Q17)))</f>
        <v>0.6</v>
      </c>
      <c r="BQ17" s="118">
        <v>1</v>
      </c>
      <c r="BR17" s="119">
        <f>IFERROR(BQ17/BO17,"-")</f>
        <v>0.33333333333333</v>
      </c>
      <c r="BS17" s="120">
        <v>6000</v>
      </c>
      <c r="BT17" s="121">
        <f>IFERROR(BS17/BO17,"-")</f>
        <v>2000</v>
      </c>
      <c r="BU17" s="122"/>
      <c r="BV17" s="122">
        <v>1</v>
      </c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11000</v>
      </c>
      <c r="CR17" s="138">
        <v>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91</v>
      </c>
      <c r="C18" s="184" t="s">
        <v>58</v>
      </c>
      <c r="D18" s="184"/>
      <c r="E18" s="184" t="s">
        <v>86</v>
      </c>
      <c r="F18" s="184" t="s">
        <v>92</v>
      </c>
      <c r="G18" s="184" t="s">
        <v>61</v>
      </c>
      <c r="H18" s="87" t="s">
        <v>93</v>
      </c>
      <c r="I18" s="87" t="s">
        <v>70</v>
      </c>
      <c r="J18" s="186" t="s">
        <v>94</v>
      </c>
      <c r="K18" s="176">
        <v>150000</v>
      </c>
      <c r="L18" s="79">
        <v>17</v>
      </c>
      <c r="M18" s="79">
        <v>0</v>
      </c>
      <c r="N18" s="79">
        <v>88</v>
      </c>
      <c r="O18" s="88">
        <v>6</v>
      </c>
      <c r="P18" s="89">
        <v>1</v>
      </c>
      <c r="Q18" s="90">
        <f>O18+P18</f>
        <v>7</v>
      </c>
      <c r="R18" s="80">
        <f>IFERROR(Q18/N18,"-")</f>
        <v>0.079545454545455</v>
      </c>
      <c r="S18" s="79">
        <v>0</v>
      </c>
      <c r="T18" s="79">
        <v>1</v>
      </c>
      <c r="U18" s="80">
        <f>IFERROR(T18/(Q18),"-")</f>
        <v>0.14285714285714</v>
      </c>
      <c r="V18" s="81">
        <f>IFERROR(K18/SUM(Q18:Q19),"-")</f>
        <v>13636.363636364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-150000</v>
      </c>
      <c r="AC18" s="83">
        <f>SUM(Y18:Y19)/SUM(K18:K19)</f>
        <v>0</v>
      </c>
      <c r="AD18" s="77"/>
      <c r="AE18" s="91">
        <v>1</v>
      </c>
      <c r="AF18" s="92">
        <f>IF(Q18=0,"",IF(AE18=0,"",(AE18/Q18)))</f>
        <v>0.14285714285714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5</v>
      </c>
      <c r="BP18" s="117">
        <f>IF(Q18=0,"",IF(BO18=0,"",(BO18/Q18)))</f>
        <v>0.71428571428571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95</v>
      </c>
      <c r="C19" s="184" t="s">
        <v>58</v>
      </c>
      <c r="D19" s="184"/>
      <c r="E19" s="184" t="s">
        <v>86</v>
      </c>
      <c r="F19" s="184" t="s">
        <v>92</v>
      </c>
      <c r="G19" s="184" t="s">
        <v>66</v>
      </c>
      <c r="H19" s="87"/>
      <c r="I19" s="87"/>
      <c r="J19" s="87"/>
      <c r="K19" s="176"/>
      <c r="L19" s="79">
        <v>37</v>
      </c>
      <c r="M19" s="79">
        <v>23</v>
      </c>
      <c r="N19" s="79">
        <v>17</v>
      </c>
      <c r="O19" s="88">
        <v>4</v>
      </c>
      <c r="P19" s="89">
        <v>0</v>
      </c>
      <c r="Q19" s="90">
        <f>O19+P19</f>
        <v>4</v>
      </c>
      <c r="R19" s="80">
        <f>IFERROR(Q19/N19,"-")</f>
        <v>0.23529411764706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0.023076923076923</v>
      </c>
      <c r="B20" s="184" t="s">
        <v>96</v>
      </c>
      <c r="C20" s="184" t="s">
        <v>58</v>
      </c>
      <c r="D20" s="184"/>
      <c r="E20" s="184" t="s">
        <v>86</v>
      </c>
      <c r="F20" s="184" t="s">
        <v>69</v>
      </c>
      <c r="G20" s="184" t="s">
        <v>61</v>
      </c>
      <c r="H20" s="87" t="s">
        <v>97</v>
      </c>
      <c r="I20" s="87" t="s">
        <v>70</v>
      </c>
      <c r="J20" s="186" t="s">
        <v>98</v>
      </c>
      <c r="K20" s="176">
        <v>130000</v>
      </c>
      <c r="L20" s="79">
        <v>8</v>
      </c>
      <c r="M20" s="79">
        <v>0</v>
      </c>
      <c r="N20" s="79">
        <v>37</v>
      </c>
      <c r="O20" s="88">
        <v>4</v>
      </c>
      <c r="P20" s="89">
        <v>0</v>
      </c>
      <c r="Q20" s="90">
        <f>O20+P20</f>
        <v>4</v>
      </c>
      <c r="R20" s="80">
        <f>IFERROR(Q20/N20,"-")</f>
        <v>0.10810810810811</v>
      </c>
      <c r="S20" s="79">
        <v>1</v>
      </c>
      <c r="T20" s="79">
        <v>3</v>
      </c>
      <c r="U20" s="80">
        <f>IFERROR(T20/(Q20),"-")</f>
        <v>0.75</v>
      </c>
      <c r="V20" s="81">
        <f>IFERROR(K20/SUM(Q20:Q21),"-")</f>
        <v>18571.428571429</v>
      </c>
      <c r="W20" s="82">
        <v>1</v>
      </c>
      <c r="X20" s="80">
        <f>IF(Q20=0,"-",W20/Q20)</f>
        <v>0.25</v>
      </c>
      <c r="Y20" s="181">
        <v>3000</v>
      </c>
      <c r="Z20" s="182">
        <f>IFERROR(Y20/Q20,"-")</f>
        <v>750</v>
      </c>
      <c r="AA20" s="182">
        <f>IFERROR(Y20/W20,"-")</f>
        <v>3000</v>
      </c>
      <c r="AB20" s="176">
        <f>SUM(Y20:Y21)-SUM(K20:K21)</f>
        <v>-127000</v>
      </c>
      <c r="AC20" s="83">
        <f>SUM(Y20:Y21)/SUM(K20:K21)</f>
        <v>0.023076923076923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2</v>
      </c>
      <c r="BY20" s="124">
        <f>IF(Q20=0,"",IF(BX20=0,"",(BX20/Q20)))</f>
        <v>0.5</v>
      </c>
      <c r="BZ20" s="125">
        <v>1</v>
      </c>
      <c r="CA20" s="126">
        <f>IFERROR(BZ20/BX20,"-")</f>
        <v>0.5</v>
      </c>
      <c r="CB20" s="127">
        <v>3000</v>
      </c>
      <c r="CC20" s="128">
        <f>IFERROR(CB20/BX20,"-")</f>
        <v>1500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99</v>
      </c>
      <c r="C21" s="184" t="s">
        <v>58</v>
      </c>
      <c r="D21" s="184"/>
      <c r="E21" s="184" t="s">
        <v>86</v>
      </c>
      <c r="F21" s="184" t="s">
        <v>69</v>
      </c>
      <c r="G21" s="184" t="s">
        <v>66</v>
      </c>
      <c r="H21" s="87"/>
      <c r="I21" s="87"/>
      <c r="J21" s="87"/>
      <c r="K21" s="176"/>
      <c r="L21" s="79">
        <v>37</v>
      </c>
      <c r="M21" s="79">
        <v>16</v>
      </c>
      <c r="N21" s="79">
        <v>2</v>
      </c>
      <c r="O21" s="88">
        <v>3</v>
      </c>
      <c r="P21" s="89">
        <v>0</v>
      </c>
      <c r="Q21" s="90">
        <f>O21+P21</f>
        <v>3</v>
      </c>
      <c r="R21" s="80">
        <f>IFERROR(Q21/N21,"-")</f>
        <v>1.5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0.66666666666667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0.33333333333333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0.93846153846154</v>
      </c>
      <c r="B22" s="184" t="s">
        <v>100</v>
      </c>
      <c r="C22" s="184" t="s">
        <v>58</v>
      </c>
      <c r="D22" s="184"/>
      <c r="E22" s="184" t="s">
        <v>86</v>
      </c>
      <c r="F22" s="184" t="s">
        <v>75</v>
      </c>
      <c r="G22" s="184" t="s">
        <v>61</v>
      </c>
      <c r="H22" s="87" t="s">
        <v>101</v>
      </c>
      <c r="I22" s="87" t="s">
        <v>70</v>
      </c>
      <c r="J22" s="186" t="s">
        <v>94</v>
      </c>
      <c r="K22" s="176">
        <v>130000</v>
      </c>
      <c r="L22" s="79">
        <v>22</v>
      </c>
      <c r="M22" s="79">
        <v>0</v>
      </c>
      <c r="N22" s="79">
        <v>65</v>
      </c>
      <c r="O22" s="88">
        <v>9</v>
      </c>
      <c r="P22" s="89">
        <v>0</v>
      </c>
      <c r="Q22" s="90">
        <f>O22+P22</f>
        <v>9</v>
      </c>
      <c r="R22" s="80">
        <f>IFERROR(Q22/N22,"-")</f>
        <v>0.13846153846154</v>
      </c>
      <c r="S22" s="79">
        <v>1</v>
      </c>
      <c r="T22" s="79">
        <v>4</v>
      </c>
      <c r="U22" s="80">
        <f>IFERROR(T22/(Q22),"-")</f>
        <v>0.44444444444444</v>
      </c>
      <c r="V22" s="81">
        <f>IFERROR(K22/SUM(Q22:Q23),"-")</f>
        <v>10833.333333333</v>
      </c>
      <c r="W22" s="82">
        <v>4</v>
      </c>
      <c r="X22" s="80">
        <f>IF(Q22=0,"-",W22/Q22)</f>
        <v>0.44444444444444</v>
      </c>
      <c r="Y22" s="181">
        <v>89000</v>
      </c>
      <c r="Z22" s="182">
        <f>IFERROR(Y22/Q22,"-")</f>
        <v>9888.8888888889</v>
      </c>
      <c r="AA22" s="182">
        <f>IFERROR(Y22/W22,"-")</f>
        <v>22250</v>
      </c>
      <c r="AB22" s="176">
        <f>SUM(Y22:Y23)-SUM(K22:K23)</f>
        <v>-8000</v>
      </c>
      <c r="AC22" s="83">
        <f>SUM(Y22:Y23)/SUM(K22:K23)</f>
        <v>0.93846153846154</v>
      </c>
      <c r="AD22" s="77"/>
      <c r="AE22" s="91">
        <v>1</v>
      </c>
      <c r="AF22" s="92">
        <f>IF(Q22=0,"",IF(AE22=0,"",(AE22/Q22)))</f>
        <v>0.11111111111111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4</v>
      </c>
      <c r="BG22" s="110">
        <f>IF(Q22=0,"",IF(BF22=0,"",(BF22/Q22)))</f>
        <v>0.44444444444444</v>
      </c>
      <c r="BH22" s="109">
        <v>2</v>
      </c>
      <c r="BI22" s="111">
        <f>IFERROR(BH22/BF22,"-")</f>
        <v>0.5</v>
      </c>
      <c r="BJ22" s="112">
        <v>9000</v>
      </c>
      <c r="BK22" s="113">
        <f>IFERROR(BJ22/BF22,"-")</f>
        <v>2250</v>
      </c>
      <c r="BL22" s="114">
        <v>1</v>
      </c>
      <c r="BM22" s="114">
        <v>1</v>
      </c>
      <c r="BN22" s="114"/>
      <c r="BO22" s="116">
        <v>2</v>
      </c>
      <c r="BP22" s="117">
        <f>IF(Q22=0,"",IF(BO22=0,"",(BO22/Q22)))</f>
        <v>0.22222222222222</v>
      </c>
      <c r="BQ22" s="118">
        <v>1</v>
      </c>
      <c r="BR22" s="119">
        <f>IFERROR(BQ22/BO22,"-")</f>
        <v>0.5</v>
      </c>
      <c r="BS22" s="120">
        <v>35000</v>
      </c>
      <c r="BT22" s="121">
        <f>IFERROR(BS22/BO22,"-")</f>
        <v>17500</v>
      </c>
      <c r="BU22" s="122"/>
      <c r="BV22" s="122"/>
      <c r="BW22" s="122">
        <v>1</v>
      </c>
      <c r="BX22" s="123">
        <v>2</v>
      </c>
      <c r="BY22" s="124">
        <f>IF(Q22=0,"",IF(BX22=0,"",(BX22/Q22)))</f>
        <v>0.22222222222222</v>
      </c>
      <c r="BZ22" s="125">
        <v>1</v>
      </c>
      <c r="CA22" s="126">
        <f>IFERROR(BZ22/BX22,"-")</f>
        <v>0.5</v>
      </c>
      <c r="CB22" s="127">
        <v>45000</v>
      </c>
      <c r="CC22" s="128">
        <f>IFERROR(CB22/BX22,"-")</f>
        <v>22500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4</v>
      </c>
      <c r="CQ22" s="138">
        <v>89000</v>
      </c>
      <c r="CR22" s="138">
        <v>45000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102</v>
      </c>
      <c r="C23" s="184" t="s">
        <v>58</v>
      </c>
      <c r="D23" s="184"/>
      <c r="E23" s="184" t="s">
        <v>86</v>
      </c>
      <c r="F23" s="184" t="s">
        <v>75</v>
      </c>
      <c r="G23" s="184" t="s">
        <v>66</v>
      </c>
      <c r="H23" s="87"/>
      <c r="I23" s="87"/>
      <c r="J23" s="87"/>
      <c r="K23" s="176"/>
      <c r="L23" s="79">
        <v>51</v>
      </c>
      <c r="M23" s="79">
        <v>16</v>
      </c>
      <c r="N23" s="79">
        <v>12</v>
      </c>
      <c r="O23" s="88">
        <v>3</v>
      </c>
      <c r="P23" s="89">
        <v>0</v>
      </c>
      <c r="Q23" s="90">
        <f>O23+P23</f>
        <v>3</v>
      </c>
      <c r="R23" s="80">
        <f>IFERROR(Q23/N23,"-")</f>
        <v>0.25</v>
      </c>
      <c r="S23" s="79">
        <v>1</v>
      </c>
      <c r="T23" s="79">
        <v>2</v>
      </c>
      <c r="U23" s="80">
        <f>IFERROR(T23/(Q23),"-")</f>
        <v>0.66666666666667</v>
      </c>
      <c r="V23" s="81"/>
      <c r="W23" s="82">
        <v>2</v>
      </c>
      <c r="X23" s="80">
        <f>IF(Q23=0,"-",W23/Q23)</f>
        <v>0.66666666666667</v>
      </c>
      <c r="Y23" s="181">
        <v>33000</v>
      </c>
      <c r="Z23" s="182">
        <f>IFERROR(Y23/Q23,"-")</f>
        <v>11000</v>
      </c>
      <c r="AA23" s="182">
        <f>IFERROR(Y23/W23,"-")</f>
        <v>16500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0.33333333333333</v>
      </c>
      <c r="BQ23" s="118">
        <v>1</v>
      </c>
      <c r="BR23" s="119">
        <f>IFERROR(BQ23/BO23,"-")</f>
        <v>1</v>
      </c>
      <c r="BS23" s="120">
        <v>30000</v>
      </c>
      <c r="BT23" s="121">
        <f>IFERROR(BS23/BO23,"-")</f>
        <v>30000</v>
      </c>
      <c r="BU23" s="122"/>
      <c r="BV23" s="122"/>
      <c r="BW23" s="122">
        <v>1</v>
      </c>
      <c r="BX23" s="123">
        <v>1</v>
      </c>
      <c r="BY23" s="124">
        <f>IF(Q23=0,"",IF(BX23=0,"",(BX23/Q23)))</f>
        <v>0.33333333333333</v>
      </c>
      <c r="BZ23" s="125">
        <v>1</v>
      </c>
      <c r="CA23" s="126">
        <f>IFERROR(BZ23/BX23,"-")</f>
        <v>1</v>
      </c>
      <c r="CB23" s="127">
        <v>3000</v>
      </c>
      <c r="CC23" s="128">
        <f>IFERROR(CB23/BX23,"-")</f>
        <v>3000</v>
      </c>
      <c r="CD23" s="129">
        <v>1</v>
      </c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33000</v>
      </c>
      <c r="CR23" s="138">
        <v>30000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1.8307692307692</v>
      </c>
      <c r="B24" s="184" t="s">
        <v>103</v>
      </c>
      <c r="C24" s="184" t="s">
        <v>58</v>
      </c>
      <c r="D24" s="184"/>
      <c r="E24" s="184" t="s">
        <v>104</v>
      </c>
      <c r="F24" s="184" t="s">
        <v>105</v>
      </c>
      <c r="G24" s="184" t="s">
        <v>61</v>
      </c>
      <c r="H24" s="87" t="s">
        <v>106</v>
      </c>
      <c r="I24" s="87" t="s">
        <v>70</v>
      </c>
      <c r="J24" s="87" t="s">
        <v>76</v>
      </c>
      <c r="K24" s="176">
        <v>130000</v>
      </c>
      <c r="L24" s="79">
        <v>21</v>
      </c>
      <c r="M24" s="79">
        <v>0</v>
      </c>
      <c r="N24" s="79">
        <v>62</v>
      </c>
      <c r="O24" s="88">
        <v>11</v>
      </c>
      <c r="P24" s="89">
        <v>0</v>
      </c>
      <c r="Q24" s="90">
        <f>O24+P24</f>
        <v>11</v>
      </c>
      <c r="R24" s="80">
        <f>IFERROR(Q24/N24,"-")</f>
        <v>0.17741935483871</v>
      </c>
      <c r="S24" s="79">
        <v>3</v>
      </c>
      <c r="T24" s="79">
        <v>1</v>
      </c>
      <c r="U24" s="80">
        <f>IFERROR(T24/(Q24),"-")</f>
        <v>0.090909090909091</v>
      </c>
      <c r="V24" s="81">
        <f>IFERROR(K24/SUM(Q24:Q25),"-")</f>
        <v>7647.0588235294</v>
      </c>
      <c r="W24" s="82">
        <v>2</v>
      </c>
      <c r="X24" s="80">
        <f>IF(Q24=0,"-",W24/Q24)</f>
        <v>0.18181818181818</v>
      </c>
      <c r="Y24" s="181">
        <v>223000</v>
      </c>
      <c r="Z24" s="182">
        <f>IFERROR(Y24/Q24,"-")</f>
        <v>20272.727272727</v>
      </c>
      <c r="AA24" s="182">
        <f>IFERROR(Y24/W24,"-")</f>
        <v>111500</v>
      </c>
      <c r="AB24" s="176">
        <f>SUM(Y24:Y25)-SUM(K24:K25)</f>
        <v>108000</v>
      </c>
      <c r="AC24" s="83">
        <f>SUM(Y24:Y25)/SUM(K24:K25)</f>
        <v>1.8307692307692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2</v>
      </c>
      <c r="AX24" s="104">
        <f>IF(Q24=0,"",IF(AW24=0,"",(AW24/Q24)))</f>
        <v>0.18181818181818</v>
      </c>
      <c r="AY24" s="103">
        <v>1</v>
      </c>
      <c r="AZ24" s="105">
        <f>IFERROR(AY24/AW24,"-")</f>
        <v>0.5</v>
      </c>
      <c r="BA24" s="106">
        <v>203000</v>
      </c>
      <c r="BB24" s="107">
        <f>IFERROR(BA24/AW24,"-")</f>
        <v>101500</v>
      </c>
      <c r="BC24" s="108"/>
      <c r="BD24" s="108"/>
      <c r="BE24" s="108">
        <v>1</v>
      </c>
      <c r="BF24" s="109">
        <v>3</v>
      </c>
      <c r="BG24" s="110">
        <f>IF(Q24=0,"",IF(BF24=0,"",(BF24/Q24)))</f>
        <v>0.27272727272727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0.27272727272727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3</v>
      </c>
      <c r="BY24" s="124">
        <f>IF(Q24=0,"",IF(BX24=0,"",(BX24/Q24)))</f>
        <v>0.27272727272727</v>
      </c>
      <c r="BZ24" s="125">
        <v>1</v>
      </c>
      <c r="CA24" s="126">
        <f>IFERROR(BZ24/BX24,"-")</f>
        <v>0.33333333333333</v>
      </c>
      <c r="CB24" s="127">
        <v>20000</v>
      </c>
      <c r="CC24" s="128">
        <f>IFERROR(CB24/BX24,"-")</f>
        <v>6666.6666666667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223000</v>
      </c>
      <c r="CR24" s="138">
        <v>203000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107</v>
      </c>
      <c r="C25" s="184" t="s">
        <v>58</v>
      </c>
      <c r="D25" s="184"/>
      <c r="E25" s="184" t="s">
        <v>104</v>
      </c>
      <c r="F25" s="184" t="s">
        <v>105</v>
      </c>
      <c r="G25" s="184" t="s">
        <v>66</v>
      </c>
      <c r="H25" s="87"/>
      <c r="I25" s="87"/>
      <c r="J25" s="87"/>
      <c r="K25" s="176"/>
      <c r="L25" s="79">
        <v>32</v>
      </c>
      <c r="M25" s="79">
        <v>20</v>
      </c>
      <c r="N25" s="79">
        <v>5</v>
      </c>
      <c r="O25" s="88">
        <v>6</v>
      </c>
      <c r="P25" s="89">
        <v>0</v>
      </c>
      <c r="Q25" s="90">
        <f>O25+P25</f>
        <v>6</v>
      </c>
      <c r="R25" s="80">
        <f>IFERROR(Q25/N25,"-")</f>
        <v>1.2</v>
      </c>
      <c r="S25" s="79">
        <v>0</v>
      </c>
      <c r="T25" s="79">
        <v>1</v>
      </c>
      <c r="U25" s="80">
        <f>IFERROR(T25/(Q25),"-")</f>
        <v>0.16666666666667</v>
      </c>
      <c r="V25" s="81"/>
      <c r="W25" s="82">
        <v>1</v>
      </c>
      <c r="X25" s="80">
        <f>IF(Q25=0,"-",W25/Q25)</f>
        <v>0.16666666666667</v>
      </c>
      <c r="Y25" s="181">
        <v>15000</v>
      </c>
      <c r="Z25" s="182">
        <f>IFERROR(Y25/Q25,"-")</f>
        <v>2500</v>
      </c>
      <c r="AA25" s="182">
        <f>IFERROR(Y25/W25,"-")</f>
        <v>15000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0.16666666666667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0.33333333333333</v>
      </c>
      <c r="BZ25" s="125">
        <v>1</v>
      </c>
      <c r="CA25" s="126">
        <f>IFERROR(BZ25/BX25,"-")</f>
        <v>0.5</v>
      </c>
      <c r="CB25" s="127">
        <v>15000</v>
      </c>
      <c r="CC25" s="128">
        <f>IFERROR(CB25/BX25,"-")</f>
        <v>7500</v>
      </c>
      <c r="CD25" s="129"/>
      <c r="CE25" s="129"/>
      <c r="CF25" s="129">
        <v>1</v>
      </c>
      <c r="CG25" s="130">
        <v>1</v>
      </c>
      <c r="CH25" s="131">
        <f>IF(Q25=0,"",IF(CG25=0,"",(CG25/Q25)))</f>
        <v>0.16666666666667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15000</v>
      </c>
      <c r="CR25" s="138">
        <v>15000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1.2384615384615</v>
      </c>
      <c r="B26" s="184" t="s">
        <v>108</v>
      </c>
      <c r="C26" s="184" t="s">
        <v>58</v>
      </c>
      <c r="D26" s="184"/>
      <c r="E26" s="184" t="s">
        <v>74</v>
      </c>
      <c r="F26" s="184" t="s">
        <v>92</v>
      </c>
      <c r="G26" s="184" t="s">
        <v>61</v>
      </c>
      <c r="H26" s="87" t="s">
        <v>106</v>
      </c>
      <c r="I26" s="87" t="s">
        <v>70</v>
      </c>
      <c r="J26" s="186" t="s">
        <v>98</v>
      </c>
      <c r="K26" s="176">
        <v>130000</v>
      </c>
      <c r="L26" s="79">
        <v>17</v>
      </c>
      <c r="M26" s="79">
        <v>0</v>
      </c>
      <c r="N26" s="79">
        <v>64</v>
      </c>
      <c r="O26" s="88">
        <v>10</v>
      </c>
      <c r="P26" s="89">
        <v>0</v>
      </c>
      <c r="Q26" s="90">
        <f>O26+P26</f>
        <v>10</v>
      </c>
      <c r="R26" s="80">
        <f>IFERROR(Q26/N26,"-")</f>
        <v>0.15625</v>
      </c>
      <c r="S26" s="79">
        <v>3</v>
      </c>
      <c r="T26" s="79">
        <v>0</v>
      </c>
      <c r="U26" s="80">
        <f>IFERROR(T26/(Q26),"-")</f>
        <v>0</v>
      </c>
      <c r="V26" s="81">
        <f>IFERROR(K26/SUM(Q26:Q27),"-")</f>
        <v>6842.1052631579</v>
      </c>
      <c r="W26" s="82">
        <v>3</v>
      </c>
      <c r="X26" s="80">
        <f>IF(Q26=0,"-",W26/Q26)</f>
        <v>0.3</v>
      </c>
      <c r="Y26" s="181">
        <v>82000</v>
      </c>
      <c r="Z26" s="182">
        <f>IFERROR(Y26/Q26,"-")</f>
        <v>8200</v>
      </c>
      <c r="AA26" s="182">
        <f>IFERROR(Y26/W26,"-")</f>
        <v>27333.333333333</v>
      </c>
      <c r="AB26" s="176">
        <f>SUM(Y26:Y27)-SUM(K26:K27)</f>
        <v>31000</v>
      </c>
      <c r="AC26" s="83">
        <f>SUM(Y26:Y27)/SUM(K26:K27)</f>
        <v>1.2384615384615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0.2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5</v>
      </c>
      <c r="BP26" s="117">
        <f>IF(Q26=0,"",IF(BO26=0,"",(BO26/Q26)))</f>
        <v>0.5</v>
      </c>
      <c r="BQ26" s="118">
        <v>1</v>
      </c>
      <c r="BR26" s="119">
        <f>IFERROR(BQ26/BO26,"-")</f>
        <v>0.2</v>
      </c>
      <c r="BS26" s="120">
        <v>3000</v>
      </c>
      <c r="BT26" s="121">
        <f>IFERROR(BS26/BO26,"-")</f>
        <v>600</v>
      </c>
      <c r="BU26" s="122">
        <v>1</v>
      </c>
      <c r="BV26" s="122"/>
      <c r="BW26" s="122"/>
      <c r="BX26" s="123">
        <v>2</v>
      </c>
      <c r="BY26" s="124">
        <f>IF(Q26=0,"",IF(BX26=0,"",(BX26/Q26)))</f>
        <v>0.2</v>
      </c>
      <c r="BZ26" s="125">
        <v>1</v>
      </c>
      <c r="CA26" s="126">
        <f>IFERROR(BZ26/BX26,"-")</f>
        <v>0.5</v>
      </c>
      <c r="CB26" s="127">
        <v>25000</v>
      </c>
      <c r="CC26" s="128">
        <f>IFERROR(CB26/BX26,"-")</f>
        <v>12500</v>
      </c>
      <c r="CD26" s="129"/>
      <c r="CE26" s="129"/>
      <c r="CF26" s="129">
        <v>1</v>
      </c>
      <c r="CG26" s="130">
        <v>1</v>
      </c>
      <c r="CH26" s="131">
        <f>IF(Q26=0,"",IF(CG26=0,"",(CG26/Q26)))</f>
        <v>0.1</v>
      </c>
      <c r="CI26" s="132">
        <v>1</v>
      </c>
      <c r="CJ26" s="133">
        <f>IFERROR(CI26/CG26,"-")</f>
        <v>1</v>
      </c>
      <c r="CK26" s="134">
        <v>54000</v>
      </c>
      <c r="CL26" s="135">
        <f>IFERROR(CK26/CG26,"-")</f>
        <v>54000</v>
      </c>
      <c r="CM26" s="136"/>
      <c r="CN26" s="136"/>
      <c r="CO26" s="136">
        <v>1</v>
      </c>
      <c r="CP26" s="137">
        <v>3</v>
      </c>
      <c r="CQ26" s="138">
        <v>82000</v>
      </c>
      <c r="CR26" s="138">
        <v>54000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109</v>
      </c>
      <c r="C27" s="184" t="s">
        <v>58</v>
      </c>
      <c r="D27" s="184"/>
      <c r="E27" s="184" t="s">
        <v>74</v>
      </c>
      <c r="F27" s="184" t="s">
        <v>92</v>
      </c>
      <c r="G27" s="184" t="s">
        <v>66</v>
      </c>
      <c r="H27" s="87"/>
      <c r="I27" s="87"/>
      <c r="J27" s="87"/>
      <c r="K27" s="176"/>
      <c r="L27" s="79">
        <v>99</v>
      </c>
      <c r="M27" s="79">
        <v>31</v>
      </c>
      <c r="N27" s="79">
        <v>11</v>
      </c>
      <c r="O27" s="88">
        <v>9</v>
      </c>
      <c r="P27" s="89">
        <v>0</v>
      </c>
      <c r="Q27" s="90">
        <f>O27+P27</f>
        <v>9</v>
      </c>
      <c r="R27" s="80">
        <f>IFERROR(Q27/N27,"-")</f>
        <v>0.81818181818182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0.11111111111111</v>
      </c>
      <c r="Y27" s="181">
        <v>79000</v>
      </c>
      <c r="Z27" s="182">
        <f>IFERROR(Y27/Q27,"-")</f>
        <v>8777.7777777778</v>
      </c>
      <c r="AA27" s="182">
        <f>IFERROR(Y27/W27,"-")</f>
        <v>79000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0.11111111111111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0.11111111111111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5</v>
      </c>
      <c r="BP27" s="117">
        <f>IF(Q27=0,"",IF(BO27=0,"",(BO27/Q27)))</f>
        <v>0.55555555555556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0.22222222222222</v>
      </c>
      <c r="BZ27" s="125">
        <v>1</v>
      </c>
      <c r="CA27" s="126">
        <f>IFERROR(BZ27/BX27,"-")</f>
        <v>0.5</v>
      </c>
      <c r="CB27" s="127">
        <v>79000</v>
      </c>
      <c r="CC27" s="128">
        <f>IFERROR(CB27/BX27,"-")</f>
        <v>39500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79000</v>
      </c>
      <c r="CR27" s="138">
        <v>79000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0.13333333333333</v>
      </c>
      <c r="B28" s="184" t="s">
        <v>110</v>
      </c>
      <c r="C28" s="184" t="s">
        <v>58</v>
      </c>
      <c r="D28" s="184"/>
      <c r="E28" s="184" t="s">
        <v>86</v>
      </c>
      <c r="F28" s="184" t="s">
        <v>111</v>
      </c>
      <c r="G28" s="184" t="s">
        <v>61</v>
      </c>
      <c r="H28" s="87" t="s">
        <v>112</v>
      </c>
      <c r="I28" s="87" t="s">
        <v>63</v>
      </c>
      <c r="J28" s="87" t="s">
        <v>113</v>
      </c>
      <c r="K28" s="176">
        <v>120000</v>
      </c>
      <c r="L28" s="79">
        <v>14</v>
      </c>
      <c r="M28" s="79">
        <v>0</v>
      </c>
      <c r="N28" s="79">
        <v>63</v>
      </c>
      <c r="O28" s="88">
        <v>7</v>
      </c>
      <c r="P28" s="89">
        <v>0</v>
      </c>
      <c r="Q28" s="90">
        <f>O28+P28</f>
        <v>7</v>
      </c>
      <c r="R28" s="80">
        <f>IFERROR(Q28/N28,"-")</f>
        <v>0.11111111111111</v>
      </c>
      <c r="S28" s="79">
        <v>1</v>
      </c>
      <c r="T28" s="79">
        <v>3</v>
      </c>
      <c r="U28" s="80">
        <f>IFERROR(T28/(Q28),"-")</f>
        <v>0.42857142857143</v>
      </c>
      <c r="V28" s="81">
        <f>IFERROR(K28/SUM(Q28:Q29),"-")</f>
        <v>10909.090909091</v>
      </c>
      <c r="W28" s="82">
        <v>3</v>
      </c>
      <c r="X28" s="80">
        <f>IF(Q28=0,"-",W28/Q28)</f>
        <v>0.42857142857143</v>
      </c>
      <c r="Y28" s="181">
        <v>16000</v>
      </c>
      <c r="Z28" s="182">
        <f>IFERROR(Y28/Q28,"-")</f>
        <v>2285.7142857143</v>
      </c>
      <c r="AA28" s="182">
        <f>IFERROR(Y28/W28,"-")</f>
        <v>5333.3333333333</v>
      </c>
      <c r="AB28" s="176">
        <f>SUM(Y28:Y29)-SUM(K28:K29)</f>
        <v>-104000</v>
      </c>
      <c r="AC28" s="83">
        <f>SUM(Y28:Y29)/SUM(K28:K29)</f>
        <v>0.13333333333333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0.28571428571429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0.14285714285714</v>
      </c>
      <c r="BQ28" s="118">
        <v>1</v>
      </c>
      <c r="BR28" s="119">
        <f>IFERROR(BQ28/BO28,"-")</f>
        <v>1</v>
      </c>
      <c r="BS28" s="120">
        <v>6000</v>
      </c>
      <c r="BT28" s="121">
        <f>IFERROR(BS28/BO28,"-")</f>
        <v>6000</v>
      </c>
      <c r="BU28" s="122"/>
      <c r="BV28" s="122">
        <v>1</v>
      </c>
      <c r="BW28" s="122"/>
      <c r="BX28" s="123">
        <v>2</v>
      </c>
      <c r="BY28" s="124">
        <f>IF(Q28=0,"",IF(BX28=0,"",(BX28/Q28)))</f>
        <v>0.28571428571429</v>
      </c>
      <c r="BZ28" s="125">
        <v>1</v>
      </c>
      <c r="CA28" s="126">
        <f>IFERROR(BZ28/BX28,"-")</f>
        <v>0.5</v>
      </c>
      <c r="CB28" s="127">
        <v>5000</v>
      </c>
      <c r="CC28" s="128">
        <f>IFERROR(CB28/BX28,"-")</f>
        <v>2500</v>
      </c>
      <c r="CD28" s="129">
        <v>1</v>
      </c>
      <c r="CE28" s="129"/>
      <c r="CF28" s="129"/>
      <c r="CG28" s="130">
        <v>2</v>
      </c>
      <c r="CH28" s="131">
        <f>IF(Q28=0,"",IF(CG28=0,"",(CG28/Q28)))</f>
        <v>0.28571428571429</v>
      </c>
      <c r="CI28" s="132">
        <v>1</v>
      </c>
      <c r="CJ28" s="133">
        <f>IFERROR(CI28/CG28,"-")</f>
        <v>0.5</v>
      </c>
      <c r="CK28" s="134">
        <v>5000</v>
      </c>
      <c r="CL28" s="135">
        <f>IFERROR(CK28/CG28,"-")</f>
        <v>2500</v>
      </c>
      <c r="CM28" s="136">
        <v>1</v>
      </c>
      <c r="CN28" s="136"/>
      <c r="CO28" s="136"/>
      <c r="CP28" s="137">
        <v>3</v>
      </c>
      <c r="CQ28" s="138">
        <v>16000</v>
      </c>
      <c r="CR28" s="138">
        <v>6000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114</v>
      </c>
      <c r="C29" s="184" t="s">
        <v>58</v>
      </c>
      <c r="D29" s="184"/>
      <c r="E29" s="184" t="s">
        <v>86</v>
      </c>
      <c r="F29" s="184" t="s">
        <v>111</v>
      </c>
      <c r="G29" s="184" t="s">
        <v>66</v>
      </c>
      <c r="H29" s="87"/>
      <c r="I29" s="87"/>
      <c r="J29" s="87"/>
      <c r="K29" s="176"/>
      <c r="L29" s="79">
        <v>19</v>
      </c>
      <c r="M29" s="79">
        <v>15</v>
      </c>
      <c r="N29" s="79">
        <v>6</v>
      </c>
      <c r="O29" s="88">
        <v>4</v>
      </c>
      <c r="P29" s="89">
        <v>0</v>
      </c>
      <c r="Q29" s="90">
        <f>O29+P29</f>
        <v>4</v>
      </c>
      <c r="R29" s="80">
        <f>IFERROR(Q29/N29,"-")</f>
        <v>0.66666666666667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0.91666666666667</v>
      </c>
      <c r="B30" s="184" t="s">
        <v>115</v>
      </c>
      <c r="C30" s="184" t="s">
        <v>58</v>
      </c>
      <c r="D30" s="184"/>
      <c r="E30" s="184" t="s">
        <v>74</v>
      </c>
      <c r="F30" s="184" t="s">
        <v>69</v>
      </c>
      <c r="G30" s="184" t="s">
        <v>61</v>
      </c>
      <c r="H30" s="87" t="s">
        <v>112</v>
      </c>
      <c r="I30" s="87" t="s">
        <v>63</v>
      </c>
      <c r="J30" s="87" t="s">
        <v>116</v>
      </c>
      <c r="K30" s="176">
        <v>120000</v>
      </c>
      <c r="L30" s="79">
        <v>20</v>
      </c>
      <c r="M30" s="79">
        <v>0</v>
      </c>
      <c r="N30" s="79">
        <v>75</v>
      </c>
      <c r="O30" s="88">
        <v>6</v>
      </c>
      <c r="P30" s="89">
        <v>0</v>
      </c>
      <c r="Q30" s="90">
        <f>O30+P30</f>
        <v>6</v>
      </c>
      <c r="R30" s="80">
        <f>IFERROR(Q30/N30,"-")</f>
        <v>0.08</v>
      </c>
      <c r="S30" s="79">
        <v>0</v>
      </c>
      <c r="T30" s="79">
        <v>5</v>
      </c>
      <c r="U30" s="80">
        <f>IFERROR(T30/(Q30),"-")</f>
        <v>0.83333333333333</v>
      </c>
      <c r="V30" s="81">
        <f>IFERROR(K30/SUM(Q30:Q31),"-")</f>
        <v>9230.7692307692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-10000</v>
      </c>
      <c r="AC30" s="83">
        <f>SUM(Y30:Y31)/SUM(K30:K31)</f>
        <v>0.91666666666667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2</v>
      </c>
      <c r="AX30" s="104">
        <f>IF(Q30=0,"",IF(AW30=0,"",(AW30/Q30)))</f>
        <v>0.33333333333333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1</v>
      </c>
      <c r="BG30" s="110">
        <f>IF(Q30=0,"",IF(BF30=0,"",(BF30/Q30)))</f>
        <v>0.16666666666667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117</v>
      </c>
      <c r="C31" s="184" t="s">
        <v>58</v>
      </c>
      <c r="D31" s="184"/>
      <c r="E31" s="184" t="s">
        <v>74</v>
      </c>
      <c r="F31" s="184" t="s">
        <v>69</v>
      </c>
      <c r="G31" s="184" t="s">
        <v>66</v>
      </c>
      <c r="H31" s="87"/>
      <c r="I31" s="87"/>
      <c r="J31" s="87"/>
      <c r="K31" s="176"/>
      <c r="L31" s="79">
        <v>35</v>
      </c>
      <c r="M31" s="79">
        <v>24</v>
      </c>
      <c r="N31" s="79">
        <v>14</v>
      </c>
      <c r="O31" s="88">
        <v>7</v>
      </c>
      <c r="P31" s="89">
        <v>0</v>
      </c>
      <c r="Q31" s="90">
        <f>O31+P31</f>
        <v>7</v>
      </c>
      <c r="R31" s="80">
        <f>IFERROR(Q31/N31,"-")</f>
        <v>0.5</v>
      </c>
      <c r="S31" s="79">
        <v>1</v>
      </c>
      <c r="T31" s="79">
        <v>0</v>
      </c>
      <c r="U31" s="80">
        <f>IFERROR(T31/(Q31),"-")</f>
        <v>0</v>
      </c>
      <c r="V31" s="81"/>
      <c r="W31" s="82">
        <v>2</v>
      </c>
      <c r="X31" s="80">
        <f>IF(Q31=0,"-",W31/Q31)</f>
        <v>0.28571428571429</v>
      </c>
      <c r="Y31" s="181">
        <v>110000</v>
      </c>
      <c r="Z31" s="182">
        <f>IFERROR(Y31/Q31,"-")</f>
        <v>15714.285714286</v>
      </c>
      <c r="AA31" s="182">
        <f>IFERROR(Y31/W31,"-")</f>
        <v>55000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0.14285714285714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1</v>
      </c>
      <c r="BG31" s="110">
        <f>IF(Q31=0,"",IF(BF31=0,"",(BF31/Q31)))</f>
        <v>0.14285714285714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0.42857142857143</v>
      </c>
      <c r="BQ31" s="118">
        <v>2</v>
      </c>
      <c r="BR31" s="119">
        <f>IFERROR(BQ31/BO31,"-")</f>
        <v>0.66666666666667</v>
      </c>
      <c r="BS31" s="120">
        <v>110000</v>
      </c>
      <c r="BT31" s="121">
        <f>IFERROR(BS31/BO31,"-")</f>
        <v>36666.666666667</v>
      </c>
      <c r="BU31" s="122">
        <v>1</v>
      </c>
      <c r="BV31" s="122"/>
      <c r="BW31" s="122">
        <v>1</v>
      </c>
      <c r="BX31" s="123">
        <v>2</v>
      </c>
      <c r="BY31" s="124">
        <f>IF(Q31=0,"",IF(BX31=0,"",(BX31/Q31)))</f>
        <v>0.28571428571429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110000</v>
      </c>
      <c r="CR31" s="138">
        <v>105000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4.4375</v>
      </c>
      <c r="B32" s="184" t="s">
        <v>118</v>
      </c>
      <c r="C32" s="184" t="s">
        <v>58</v>
      </c>
      <c r="D32" s="184"/>
      <c r="E32" s="184" t="s">
        <v>86</v>
      </c>
      <c r="F32" s="184" t="s">
        <v>119</v>
      </c>
      <c r="G32" s="184" t="s">
        <v>61</v>
      </c>
      <c r="H32" s="87" t="s">
        <v>120</v>
      </c>
      <c r="I32" s="87" t="s">
        <v>70</v>
      </c>
      <c r="J32" s="186" t="s">
        <v>121</v>
      </c>
      <c r="K32" s="176">
        <v>80000</v>
      </c>
      <c r="L32" s="79">
        <v>5</v>
      </c>
      <c r="M32" s="79">
        <v>0</v>
      </c>
      <c r="N32" s="79">
        <v>50</v>
      </c>
      <c r="O32" s="88">
        <v>3</v>
      </c>
      <c r="P32" s="89">
        <v>0</v>
      </c>
      <c r="Q32" s="90">
        <f>O32+P32</f>
        <v>3</v>
      </c>
      <c r="R32" s="80">
        <f>IFERROR(Q32/N32,"-")</f>
        <v>0.06</v>
      </c>
      <c r="S32" s="79">
        <v>0</v>
      </c>
      <c r="T32" s="79">
        <v>0</v>
      </c>
      <c r="U32" s="80">
        <f>IFERROR(T32/(Q32),"-")</f>
        <v>0</v>
      </c>
      <c r="V32" s="81">
        <f>IFERROR(K32/SUM(Q32:Q33),"-")</f>
        <v>11428.571428571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275000</v>
      </c>
      <c r="AC32" s="83">
        <f>SUM(Y32:Y33)/SUM(K32:K33)</f>
        <v>4.4375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0.33333333333333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0.66666666666667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122</v>
      </c>
      <c r="C33" s="184" t="s">
        <v>58</v>
      </c>
      <c r="D33" s="184"/>
      <c r="E33" s="184" t="s">
        <v>86</v>
      </c>
      <c r="F33" s="184" t="s">
        <v>119</v>
      </c>
      <c r="G33" s="184" t="s">
        <v>66</v>
      </c>
      <c r="H33" s="87"/>
      <c r="I33" s="87"/>
      <c r="J33" s="87"/>
      <c r="K33" s="176"/>
      <c r="L33" s="79">
        <v>10</v>
      </c>
      <c r="M33" s="79">
        <v>6</v>
      </c>
      <c r="N33" s="79">
        <v>1</v>
      </c>
      <c r="O33" s="88">
        <v>4</v>
      </c>
      <c r="P33" s="89">
        <v>0</v>
      </c>
      <c r="Q33" s="90">
        <f>O33+P33</f>
        <v>4</v>
      </c>
      <c r="R33" s="80">
        <f>IFERROR(Q33/N33,"-")</f>
        <v>4</v>
      </c>
      <c r="S33" s="79">
        <v>1</v>
      </c>
      <c r="T33" s="79">
        <v>1</v>
      </c>
      <c r="U33" s="80">
        <f>IFERROR(T33/(Q33),"-")</f>
        <v>0.25</v>
      </c>
      <c r="V33" s="81"/>
      <c r="W33" s="82">
        <v>2</v>
      </c>
      <c r="X33" s="80">
        <f>IF(Q33=0,"-",W33/Q33)</f>
        <v>0.5</v>
      </c>
      <c r="Y33" s="181">
        <v>355000</v>
      </c>
      <c r="Z33" s="182">
        <f>IFERROR(Y33/Q33,"-")</f>
        <v>88750</v>
      </c>
      <c r="AA33" s="182">
        <f>IFERROR(Y33/W33,"-")</f>
        <v>177500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0.5</v>
      </c>
      <c r="BH33" s="109">
        <v>1</v>
      </c>
      <c r="BI33" s="111">
        <f>IFERROR(BH33/BF33,"-")</f>
        <v>0.5</v>
      </c>
      <c r="BJ33" s="112">
        <v>40000</v>
      </c>
      <c r="BK33" s="113">
        <f>IFERROR(BJ33/BF33,"-")</f>
        <v>20000</v>
      </c>
      <c r="BL33" s="114"/>
      <c r="BM33" s="114"/>
      <c r="BN33" s="114">
        <v>1</v>
      </c>
      <c r="BO33" s="116">
        <v>1</v>
      </c>
      <c r="BP33" s="117">
        <f>IF(Q33=0,"",IF(BO33=0,"",(BO33/Q33)))</f>
        <v>0.25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0.25</v>
      </c>
      <c r="BZ33" s="125">
        <v>1</v>
      </c>
      <c r="CA33" s="126">
        <f>IFERROR(BZ33/BX33,"-")</f>
        <v>1</v>
      </c>
      <c r="CB33" s="127">
        <v>315000</v>
      </c>
      <c r="CC33" s="128">
        <f>IFERROR(CB33/BX33,"-")</f>
        <v>315000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355000</v>
      </c>
      <c r="CR33" s="138">
        <v>315000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1.25</v>
      </c>
      <c r="B34" s="184" t="s">
        <v>123</v>
      </c>
      <c r="C34" s="184" t="s">
        <v>58</v>
      </c>
      <c r="D34" s="184"/>
      <c r="E34" s="184" t="s">
        <v>74</v>
      </c>
      <c r="F34" s="184" t="s">
        <v>75</v>
      </c>
      <c r="G34" s="184" t="s">
        <v>61</v>
      </c>
      <c r="H34" s="87" t="s">
        <v>120</v>
      </c>
      <c r="I34" s="87" t="s">
        <v>70</v>
      </c>
      <c r="J34" s="87" t="s">
        <v>76</v>
      </c>
      <c r="K34" s="176">
        <v>80000</v>
      </c>
      <c r="L34" s="79">
        <v>4</v>
      </c>
      <c r="M34" s="79">
        <v>0</v>
      </c>
      <c r="N34" s="79">
        <v>17</v>
      </c>
      <c r="O34" s="88">
        <v>2</v>
      </c>
      <c r="P34" s="89">
        <v>0</v>
      </c>
      <c r="Q34" s="90">
        <f>O34+P34</f>
        <v>2</v>
      </c>
      <c r="R34" s="80">
        <f>IFERROR(Q34/N34,"-")</f>
        <v>0.11764705882353</v>
      </c>
      <c r="S34" s="79">
        <v>1</v>
      </c>
      <c r="T34" s="79">
        <v>0</v>
      </c>
      <c r="U34" s="80">
        <f>IFERROR(T34/(Q34),"-")</f>
        <v>0</v>
      </c>
      <c r="V34" s="81">
        <f>IFERROR(K34/SUM(Q34:Q35),"-")</f>
        <v>10000</v>
      </c>
      <c r="W34" s="82">
        <v>1</v>
      </c>
      <c r="X34" s="80">
        <f>IF(Q34=0,"-",W34/Q34)</f>
        <v>0.5</v>
      </c>
      <c r="Y34" s="181">
        <v>47000</v>
      </c>
      <c r="Z34" s="182">
        <f>IFERROR(Y34/Q34,"-")</f>
        <v>23500</v>
      </c>
      <c r="AA34" s="182">
        <f>IFERROR(Y34/W34,"-")</f>
        <v>47000</v>
      </c>
      <c r="AB34" s="176">
        <f>SUM(Y34:Y35)-SUM(K34:K35)</f>
        <v>20000</v>
      </c>
      <c r="AC34" s="83">
        <f>SUM(Y34:Y35)/SUM(K34:K35)</f>
        <v>1.25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0.5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0.5</v>
      </c>
      <c r="BZ34" s="125">
        <v>1</v>
      </c>
      <c r="CA34" s="126">
        <f>IFERROR(BZ34/BX34,"-")</f>
        <v>1</v>
      </c>
      <c r="CB34" s="127">
        <v>47000</v>
      </c>
      <c r="CC34" s="128">
        <f>IFERROR(CB34/BX34,"-")</f>
        <v>47000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47000</v>
      </c>
      <c r="CR34" s="138">
        <v>47000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124</v>
      </c>
      <c r="C35" s="184" t="s">
        <v>58</v>
      </c>
      <c r="D35" s="184"/>
      <c r="E35" s="184" t="s">
        <v>74</v>
      </c>
      <c r="F35" s="184" t="s">
        <v>75</v>
      </c>
      <c r="G35" s="184" t="s">
        <v>66</v>
      </c>
      <c r="H35" s="87"/>
      <c r="I35" s="87"/>
      <c r="J35" s="87"/>
      <c r="K35" s="176"/>
      <c r="L35" s="79">
        <v>21</v>
      </c>
      <c r="M35" s="79">
        <v>20</v>
      </c>
      <c r="N35" s="79">
        <v>26</v>
      </c>
      <c r="O35" s="88">
        <v>6</v>
      </c>
      <c r="P35" s="89">
        <v>0</v>
      </c>
      <c r="Q35" s="90">
        <f>O35+P35</f>
        <v>6</v>
      </c>
      <c r="R35" s="80">
        <f>IFERROR(Q35/N35,"-")</f>
        <v>0.23076923076923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0.16666666666667</v>
      </c>
      <c r="Y35" s="181">
        <v>53000</v>
      </c>
      <c r="Z35" s="182">
        <f>IFERROR(Y35/Q35,"-")</f>
        <v>8833.3333333333</v>
      </c>
      <c r="AA35" s="182">
        <f>IFERROR(Y35/W35,"-")</f>
        <v>53000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0.16666666666667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0.16666666666667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2</v>
      </c>
      <c r="BY35" s="124">
        <f>IF(Q35=0,"",IF(BX35=0,"",(BX35/Q35)))</f>
        <v>0.33333333333333</v>
      </c>
      <c r="BZ35" s="125">
        <v>1</v>
      </c>
      <c r="CA35" s="126">
        <f>IFERROR(BZ35/BX35,"-")</f>
        <v>0.5</v>
      </c>
      <c r="CB35" s="127">
        <v>53000</v>
      </c>
      <c r="CC35" s="128">
        <f>IFERROR(CB35/BX35,"-")</f>
        <v>26500</v>
      </c>
      <c r="CD35" s="129"/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53000</v>
      </c>
      <c r="CR35" s="138">
        <v>53000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0.23529411764706</v>
      </c>
      <c r="B36" s="184" t="s">
        <v>125</v>
      </c>
      <c r="C36" s="184" t="s">
        <v>58</v>
      </c>
      <c r="D36" s="184"/>
      <c r="E36" s="184" t="s">
        <v>126</v>
      </c>
      <c r="F36" s="184" t="s">
        <v>69</v>
      </c>
      <c r="G36" s="184" t="s">
        <v>61</v>
      </c>
      <c r="H36" s="87" t="s">
        <v>88</v>
      </c>
      <c r="I36" s="87" t="s">
        <v>127</v>
      </c>
      <c r="J36" s="185" t="s">
        <v>128</v>
      </c>
      <c r="K36" s="176">
        <v>85000</v>
      </c>
      <c r="L36" s="79">
        <v>4</v>
      </c>
      <c r="M36" s="79">
        <v>0</v>
      </c>
      <c r="N36" s="79">
        <v>26</v>
      </c>
      <c r="O36" s="88">
        <v>2</v>
      </c>
      <c r="P36" s="89">
        <v>0</v>
      </c>
      <c r="Q36" s="90">
        <f>O36+P36</f>
        <v>2</v>
      </c>
      <c r="R36" s="80">
        <f>IFERROR(Q36/N36,"-")</f>
        <v>0.076923076923077</v>
      </c>
      <c r="S36" s="79">
        <v>0</v>
      </c>
      <c r="T36" s="79">
        <v>0</v>
      </c>
      <c r="U36" s="80">
        <f>IFERROR(T36/(Q36),"-")</f>
        <v>0</v>
      </c>
      <c r="V36" s="81">
        <f>IFERROR(K36/SUM(Q36:Q37),"-")</f>
        <v>21250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-65000</v>
      </c>
      <c r="AC36" s="83">
        <f>SUM(Y36:Y37)/SUM(K36:K37)</f>
        <v>0.23529411764706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1</v>
      </c>
      <c r="BP36" s="117">
        <f>IF(Q36=0,"",IF(BO36=0,"",(BO36/Q36)))</f>
        <v>0.5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>
        <v>1</v>
      </c>
      <c r="CH36" s="131">
        <f>IF(Q36=0,"",IF(CG36=0,"",(CG36/Q36)))</f>
        <v>0.5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129</v>
      </c>
      <c r="C37" s="184" t="s">
        <v>58</v>
      </c>
      <c r="D37" s="184"/>
      <c r="E37" s="184" t="s">
        <v>126</v>
      </c>
      <c r="F37" s="184" t="s">
        <v>69</v>
      </c>
      <c r="G37" s="184" t="s">
        <v>66</v>
      </c>
      <c r="H37" s="87"/>
      <c r="I37" s="87"/>
      <c r="J37" s="87"/>
      <c r="K37" s="176"/>
      <c r="L37" s="79">
        <v>17</v>
      </c>
      <c r="M37" s="79">
        <v>7</v>
      </c>
      <c r="N37" s="79">
        <v>20</v>
      </c>
      <c r="O37" s="88">
        <v>2</v>
      </c>
      <c r="P37" s="89">
        <v>0</v>
      </c>
      <c r="Q37" s="90">
        <f>O37+P37</f>
        <v>2</v>
      </c>
      <c r="R37" s="80">
        <f>IFERROR(Q37/N37,"-")</f>
        <v>0.1</v>
      </c>
      <c r="S37" s="79">
        <v>0</v>
      </c>
      <c r="T37" s="79">
        <v>1</v>
      </c>
      <c r="U37" s="80">
        <f>IFERROR(T37/(Q37),"-")</f>
        <v>0.5</v>
      </c>
      <c r="V37" s="81"/>
      <c r="W37" s="82">
        <v>1</v>
      </c>
      <c r="X37" s="80">
        <f>IF(Q37=0,"-",W37/Q37)</f>
        <v>0.5</v>
      </c>
      <c r="Y37" s="181">
        <v>20000</v>
      </c>
      <c r="Z37" s="182">
        <f>IFERROR(Y37/Q37,"-")</f>
        <v>10000</v>
      </c>
      <c r="AA37" s="182">
        <f>IFERROR(Y37/W37,"-")</f>
        <v>20000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1</v>
      </c>
      <c r="BQ37" s="118">
        <v>1</v>
      </c>
      <c r="BR37" s="119">
        <f>IFERROR(BQ37/BO37,"-")</f>
        <v>0.5</v>
      </c>
      <c r="BS37" s="120">
        <v>20000</v>
      </c>
      <c r="BT37" s="121">
        <f>IFERROR(BS37/BO37,"-")</f>
        <v>10000</v>
      </c>
      <c r="BU37" s="122"/>
      <c r="BV37" s="122"/>
      <c r="BW37" s="122">
        <v>1</v>
      </c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20000</v>
      </c>
      <c r="CR37" s="138">
        <v>20000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1.1764705882353</v>
      </c>
      <c r="B38" s="184" t="s">
        <v>130</v>
      </c>
      <c r="C38" s="184" t="s">
        <v>58</v>
      </c>
      <c r="D38" s="184"/>
      <c r="E38" s="184" t="s">
        <v>126</v>
      </c>
      <c r="F38" s="184" t="s">
        <v>131</v>
      </c>
      <c r="G38" s="184" t="s">
        <v>61</v>
      </c>
      <c r="H38" s="87" t="s">
        <v>88</v>
      </c>
      <c r="I38" s="87" t="s">
        <v>127</v>
      </c>
      <c r="J38" s="185" t="s">
        <v>132</v>
      </c>
      <c r="K38" s="176">
        <v>85000</v>
      </c>
      <c r="L38" s="79">
        <v>10</v>
      </c>
      <c r="M38" s="79">
        <v>0</v>
      </c>
      <c r="N38" s="79">
        <v>41</v>
      </c>
      <c r="O38" s="88">
        <v>2</v>
      </c>
      <c r="P38" s="89">
        <v>0</v>
      </c>
      <c r="Q38" s="90">
        <f>O38+P38</f>
        <v>2</v>
      </c>
      <c r="R38" s="80">
        <f>IFERROR(Q38/N38,"-")</f>
        <v>0.048780487804878</v>
      </c>
      <c r="S38" s="79">
        <v>0</v>
      </c>
      <c r="T38" s="79">
        <v>2</v>
      </c>
      <c r="U38" s="80">
        <f>IFERROR(T38/(Q38),"-")</f>
        <v>1</v>
      </c>
      <c r="V38" s="81">
        <f>IFERROR(K38/SUM(Q38:Q39),"-")</f>
        <v>7083.3333333333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15000</v>
      </c>
      <c r="AC38" s="83">
        <f>SUM(Y38:Y39)/SUM(K38:K39)</f>
        <v>1.1764705882353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>
        <v>1</v>
      </c>
      <c r="BY38" s="124">
        <f>IF(Q38=0,"",IF(BX38=0,"",(BX38/Q38)))</f>
        <v>0.5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133</v>
      </c>
      <c r="C39" s="184" t="s">
        <v>58</v>
      </c>
      <c r="D39" s="184"/>
      <c r="E39" s="184" t="s">
        <v>126</v>
      </c>
      <c r="F39" s="184" t="s">
        <v>131</v>
      </c>
      <c r="G39" s="184" t="s">
        <v>66</v>
      </c>
      <c r="H39" s="87"/>
      <c r="I39" s="87"/>
      <c r="J39" s="87"/>
      <c r="K39" s="176"/>
      <c r="L39" s="79">
        <v>30</v>
      </c>
      <c r="M39" s="79">
        <v>24</v>
      </c>
      <c r="N39" s="79">
        <v>13</v>
      </c>
      <c r="O39" s="88">
        <v>10</v>
      </c>
      <c r="P39" s="89">
        <v>0</v>
      </c>
      <c r="Q39" s="90">
        <f>O39+P39</f>
        <v>10</v>
      </c>
      <c r="R39" s="80">
        <f>IFERROR(Q39/N39,"-")</f>
        <v>0.76923076923077</v>
      </c>
      <c r="S39" s="79">
        <v>2</v>
      </c>
      <c r="T39" s="79">
        <v>1</v>
      </c>
      <c r="U39" s="80">
        <f>IFERROR(T39/(Q39),"-")</f>
        <v>0.1</v>
      </c>
      <c r="V39" s="81"/>
      <c r="W39" s="82">
        <v>4</v>
      </c>
      <c r="X39" s="80">
        <f>IF(Q39=0,"-",W39/Q39)</f>
        <v>0.4</v>
      </c>
      <c r="Y39" s="181">
        <v>100000</v>
      </c>
      <c r="Z39" s="182">
        <f>IFERROR(Y39/Q39,"-")</f>
        <v>10000</v>
      </c>
      <c r="AA39" s="182">
        <f>IFERROR(Y39/W39,"-")</f>
        <v>25000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0.2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4</v>
      </c>
      <c r="BP39" s="117">
        <f>IF(Q39=0,"",IF(BO39=0,"",(BO39/Q39)))</f>
        <v>0.4</v>
      </c>
      <c r="BQ39" s="118">
        <v>1</v>
      </c>
      <c r="BR39" s="119">
        <f>IFERROR(BQ39/BO39,"-")</f>
        <v>0.25</v>
      </c>
      <c r="BS39" s="120">
        <v>50000</v>
      </c>
      <c r="BT39" s="121">
        <f>IFERROR(BS39/BO39,"-")</f>
        <v>12500</v>
      </c>
      <c r="BU39" s="122">
        <v>1</v>
      </c>
      <c r="BV39" s="122"/>
      <c r="BW39" s="122"/>
      <c r="BX39" s="123">
        <v>3</v>
      </c>
      <c r="BY39" s="124">
        <f>IF(Q39=0,"",IF(BX39=0,"",(BX39/Q39)))</f>
        <v>0.3</v>
      </c>
      <c r="BZ39" s="125">
        <v>2</v>
      </c>
      <c r="CA39" s="126">
        <f>IFERROR(BZ39/BX39,"-")</f>
        <v>0.66666666666667</v>
      </c>
      <c r="CB39" s="127">
        <v>31000</v>
      </c>
      <c r="CC39" s="128">
        <f>IFERROR(CB39/BX39,"-")</f>
        <v>10333.333333333</v>
      </c>
      <c r="CD39" s="129"/>
      <c r="CE39" s="129">
        <v>1</v>
      </c>
      <c r="CF39" s="129">
        <v>1</v>
      </c>
      <c r="CG39" s="130">
        <v>1</v>
      </c>
      <c r="CH39" s="131">
        <f>IF(Q39=0,"",IF(CG39=0,"",(CG39/Q39)))</f>
        <v>0.1</v>
      </c>
      <c r="CI39" s="132">
        <v>1</v>
      </c>
      <c r="CJ39" s="133">
        <f>IFERROR(CI39/CG39,"-")</f>
        <v>1</v>
      </c>
      <c r="CK39" s="134">
        <v>19000</v>
      </c>
      <c r="CL39" s="135">
        <f>IFERROR(CK39/CG39,"-")</f>
        <v>19000</v>
      </c>
      <c r="CM39" s="136"/>
      <c r="CN39" s="136"/>
      <c r="CO39" s="136">
        <v>1</v>
      </c>
      <c r="CP39" s="137">
        <v>4</v>
      </c>
      <c r="CQ39" s="138">
        <v>100000</v>
      </c>
      <c r="CR39" s="138">
        <v>50000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1.6470588235294</v>
      </c>
      <c r="B40" s="184" t="s">
        <v>134</v>
      </c>
      <c r="C40" s="184" t="s">
        <v>58</v>
      </c>
      <c r="D40" s="184"/>
      <c r="E40" s="184" t="s">
        <v>126</v>
      </c>
      <c r="F40" s="184" t="s">
        <v>75</v>
      </c>
      <c r="G40" s="184" t="s">
        <v>61</v>
      </c>
      <c r="H40" s="87" t="s">
        <v>93</v>
      </c>
      <c r="I40" s="87" t="s">
        <v>127</v>
      </c>
      <c r="J40" s="186" t="s">
        <v>71</v>
      </c>
      <c r="K40" s="176">
        <v>85000</v>
      </c>
      <c r="L40" s="79">
        <v>4</v>
      </c>
      <c r="M40" s="79">
        <v>0</v>
      </c>
      <c r="N40" s="79">
        <v>23</v>
      </c>
      <c r="O40" s="88">
        <v>1</v>
      </c>
      <c r="P40" s="89">
        <v>0</v>
      </c>
      <c r="Q40" s="90">
        <f>O40+P40</f>
        <v>1</v>
      </c>
      <c r="R40" s="80">
        <f>IFERROR(Q40/N40,"-")</f>
        <v>0.043478260869565</v>
      </c>
      <c r="S40" s="79">
        <v>0</v>
      </c>
      <c r="T40" s="79">
        <v>1</v>
      </c>
      <c r="U40" s="80">
        <f>IFERROR(T40/(Q40),"-")</f>
        <v>1</v>
      </c>
      <c r="V40" s="81">
        <f>IFERROR(K40/SUM(Q40:Q41),"-")</f>
        <v>17000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55000</v>
      </c>
      <c r="AC40" s="83">
        <f>SUM(Y40:Y41)/SUM(K40:K41)</f>
        <v>1.6470588235294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1</v>
      </c>
      <c r="BY40" s="124">
        <f>IF(Q40=0,"",IF(BX40=0,"",(BX40/Q40)))</f>
        <v>1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135</v>
      </c>
      <c r="C41" s="184" t="s">
        <v>58</v>
      </c>
      <c r="D41" s="184"/>
      <c r="E41" s="184" t="s">
        <v>126</v>
      </c>
      <c r="F41" s="184" t="s">
        <v>75</v>
      </c>
      <c r="G41" s="184" t="s">
        <v>66</v>
      </c>
      <c r="H41" s="87"/>
      <c r="I41" s="87"/>
      <c r="J41" s="87"/>
      <c r="K41" s="176"/>
      <c r="L41" s="79">
        <v>26</v>
      </c>
      <c r="M41" s="79">
        <v>19</v>
      </c>
      <c r="N41" s="79">
        <v>7</v>
      </c>
      <c r="O41" s="88">
        <v>4</v>
      </c>
      <c r="P41" s="89">
        <v>0</v>
      </c>
      <c r="Q41" s="90">
        <f>O41+P41</f>
        <v>4</v>
      </c>
      <c r="R41" s="80">
        <f>IFERROR(Q41/N41,"-")</f>
        <v>0.57142857142857</v>
      </c>
      <c r="S41" s="79">
        <v>0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0.25</v>
      </c>
      <c r="Y41" s="181">
        <v>140000</v>
      </c>
      <c r="Z41" s="182">
        <f>IFERROR(Y41/Q41,"-")</f>
        <v>35000</v>
      </c>
      <c r="AA41" s="182">
        <f>IFERROR(Y41/W41,"-")</f>
        <v>140000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2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0.25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>
        <v>1</v>
      </c>
      <c r="CH41" s="131">
        <f>IF(Q41=0,"",IF(CG41=0,"",(CG41/Q41)))</f>
        <v>0.25</v>
      </c>
      <c r="CI41" s="132">
        <v>1</v>
      </c>
      <c r="CJ41" s="133">
        <f>IFERROR(CI41/CG41,"-")</f>
        <v>1</v>
      </c>
      <c r="CK41" s="134">
        <v>140000</v>
      </c>
      <c r="CL41" s="135">
        <f>IFERROR(CK41/CG41,"-")</f>
        <v>140000</v>
      </c>
      <c r="CM41" s="136"/>
      <c r="CN41" s="136"/>
      <c r="CO41" s="136">
        <v>1</v>
      </c>
      <c r="CP41" s="137">
        <v>1</v>
      </c>
      <c r="CQ41" s="138">
        <v>140000</v>
      </c>
      <c r="CR41" s="138">
        <v>140000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1.3058823529412</v>
      </c>
      <c r="B42" s="184" t="s">
        <v>136</v>
      </c>
      <c r="C42" s="184" t="s">
        <v>58</v>
      </c>
      <c r="D42" s="184"/>
      <c r="E42" s="184" t="s">
        <v>126</v>
      </c>
      <c r="F42" s="184" t="s">
        <v>87</v>
      </c>
      <c r="G42" s="184" t="s">
        <v>61</v>
      </c>
      <c r="H42" s="87" t="s">
        <v>93</v>
      </c>
      <c r="I42" s="87" t="s">
        <v>127</v>
      </c>
      <c r="J42" s="87" t="s">
        <v>89</v>
      </c>
      <c r="K42" s="176">
        <v>85000</v>
      </c>
      <c r="L42" s="79">
        <v>4</v>
      </c>
      <c r="M42" s="79">
        <v>0</v>
      </c>
      <c r="N42" s="79">
        <v>17</v>
      </c>
      <c r="O42" s="88">
        <v>2</v>
      </c>
      <c r="P42" s="89">
        <v>0</v>
      </c>
      <c r="Q42" s="90">
        <f>O42+P42</f>
        <v>2</v>
      </c>
      <c r="R42" s="80">
        <f>IFERROR(Q42/N42,"-")</f>
        <v>0.11764705882353</v>
      </c>
      <c r="S42" s="79">
        <v>1</v>
      </c>
      <c r="T42" s="79">
        <v>1</v>
      </c>
      <c r="U42" s="80">
        <f>IFERROR(T42/(Q42),"-")</f>
        <v>0.5</v>
      </c>
      <c r="V42" s="81">
        <f>IFERROR(K42/SUM(Q42:Q43),"-")</f>
        <v>14166.666666667</v>
      </c>
      <c r="W42" s="82">
        <v>2</v>
      </c>
      <c r="X42" s="80">
        <f>IF(Q42=0,"-",W42/Q42)</f>
        <v>1</v>
      </c>
      <c r="Y42" s="181">
        <v>36000</v>
      </c>
      <c r="Z42" s="182">
        <f>IFERROR(Y42/Q42,"-")</f>
        <v>18000</v>
      </c>
      <c r="AA42" s="182">
        <f>IFERROR(Y42/W42,"-")</f>
        <v>18000</v>
      </c>
      <c r="AB42" s="176">
        <f>SUM(Y42:Y43)-SUM(K42:K43)</f>
        <v>26000</v>
      </c>
      <c r="AC42" s="83">
        <f>SUM(Y42:Y43)/SUM(K42:K43)</f>
        <v>1.3058823529412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>
        <v>1</v>
      </c>
      <c r="BI42" s="111">
        <f>IFERROR(BH42/BF42,"-")</f>
        <v>1</v>
      </c>
      <c r="BJ42" s="112">
        <v>25000</v>
      </c>
      <c r="BK42" s="113">
        <f>IFERROR(BJ42/BF42,"-")</f>
        <v>25000</v>
      </c>
      <c r="BL42" s="114"/>
      <c r="BM42" s="114"/>
      <c r="BN42" s="114">
        <v>1</v>
      </c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1</v>
      </c>
      <c r="BY42" s="124">
        <f>IF(Q42=0,"",IF(BX42=0,"",(BX42/Q42)))</f>
        <v>0.5</v>
      </c>
      <c r="BZ42" s="125">
        <v>1</v>
      </c>
      <c r="CA42" s="126">
        <f>IFERROR(BZ42/BX42,"-")</f>
        <v>1</v>
      </c>
      <c r="CB42" s="127">
        <v>11000</v>
      </c>
      <c r="CC42" s="128">
        <f>IFERROR(CB42/BX42,"-")</f>
        <v>11000</v>
      </c>
      <c r="CD42" s="129"/>
      <c r="CE42" s="129"/>
      <c r="CF42" s="129">
        <v>1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2</v>
      </c>
      <c r="CQ42" s="138">
        <v>36000</v>
      </c>
      <c r="CR42" s="138">
        <v>25000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137</v>
      </c>
      <c r="C43" s="184" t="s">
        <v>58</v>
      </c>
      <c r="D43" s="184"/>
      <c r="E43" s="184" t="s">
        <v>126</v>
      </c>
      <c r="F43" s="184" t="s">
        <v>87</v>
      </c>
      <c r="G43" s="184" t="s">
        <v>66</v>
      </c>
      <c r="H43" s="87"/>
      <c r="I43" s="87"/>
      <c r="J43" s="87"/>
      <c r="K43" s="176"/>
      <c r="L43" s="79">
        <v>28</v>
      </c>
      <c r="M43" s="79">
        <v>18</v>
      </c>
      <c r="N43" s="79">
        <v>13</v>
      </c>
      <c r="O43" s="88">
        <v>4</v>
      </c>
      <c r="P43" s="89">
        <v>0</v>
      </c>
      <c r="Q43" s="90">
        <f>O43+P43</f>
        <v>4</v>
      </c>
      <c r="R43" s="80">
        <f>IFERROR(Q43/N43,"-")</f>
        <v>0.30769230769231</v>
      </c>
      <c r="S43" s="79">
        <v>1</v>
      </c>
      <c r="T43" s="79">
        <v>0</v>
      </c>
      <c r="U43" s="80">
        <f>IFERROR(T43/(Q43),"-")</f>
        <v>0</v>
      </c>
      <c r="V43" s="81"/>
      <c r="W43" s="82">
        <v>2</v>
      </c>
      <c r="X43" s="80">
        <f>IF(Q43=0,"-",W43/Q43)</f>
        <v>0.5</v>
      </c>
      <c r="Y43" s="181">
        <v>75000</v>
      </c>
      <c r="Z43" s="182">
        <f>IFERROR(Y43/Q43,"-")</f>
        <v>18750</v>
      </c>
      <c r="AA43" s="182">
        <f>IFERROR(Y43/W43,"-")</f>
        <v>37500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0.25</v>
      </c>
      <c r="BQ43" s="118">
        <v>1</v>
      </c>
      <c r="BR43" s="119">
        <f>IFERROR(BQ43/BO43,"-")</f>
        <v>1</v>
      </c>
      <c r="BS43" s="120">
        <v>5000</v>
      </c>
      <c r="BT43" s="121">
        <f>IFERROR(BS43/BO43,"-")</f>
        <v>5000</v>
      </c>
      <c r="BU43" s="122">
        <v>1</v>
      </c>
      <c r="BV43" s="122"/>
      <c r="BW43" s="122"/>
      <c r="BX43" s="123">
        <v>1</v>
      </c>
      <c r="BY43" s="124">
        <f>IF(Q43=0,"",IF(BX43=0,"",(BX43/Q43)))</f>
        <v>0.25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>
        <v>1</v>
      </c>
      <c r="CH43" s="131">
        <f>IF(Q43=0,"",IF(CG43=0,"",(CG43/Q43)))</f>
        <v>0.25</v>
      </c>
      <c r="CI43" s="132">
        <v>1</v>
      </c>
      <c r="CJ43" s="133">
        <f>IFERROR(CI43/CG43,"-")</f>
        <v>1</v>
      </c>
      <c r="CK43" s="134">
        <v>70000</v>
      </c>
      <c r="CL43" s="135">
        <f>IFERROR(CK43/CG43,"-")</f>
        <v>70000</v>
      </c>
      <c r="CM43" s="136"/>
      <c r="CN43" s="136"/>
      <c r="CO43" s="136">
        <v>1</v>
      </c>
      <c r="CP43" s="137">
        <v>2</v>
      </c>
      <c r="CQ43" s="138">
        <v>75000</v>
      </c>
      <c r="CR43" s="138">
        <v>70000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</v>
      </c>
      <c r="B44" s="184" t="s">
        <v>138</v>
      </c>
      <c r="C44" s="184" t="s">
        <v>58</v>
      </c>
      <c r="D44" s="184"/>
      <c r="E44" s="184" t="s">
        <v>126</v>
      </c>
      <c r="F44" s="184" t="s">
        <v>139</v>
      </c>
      <c r="G44" s="184" t="s">
        <v>61</v>
      </c>
      <c r="H44" s="87" t="s">
        <v>97</v>
      </c>
      <c r="I44" s="87" t="s">
        <v>127</v>
      </c>
      <c r="J44" s="186" t="s">
        <v>71</v>
      </c>
      <c r="K44" s="176">
        <v>65000</v>
      </c>
      <c r="L44" s="79">
        <v>0</v>
      </c>
      <c r="M44" s="79">
        <v>0</v>
      </c>
      <c r="N44" s="79">
        <v>10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>
        <f>IFERROR(K44/SUM(Q44:Q45),"-")</f>
        <v>21666.666666667</v>
      </c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>
        <f>SUM(Y44:Y45)-SUM(K44:K45)</f>
        <v>-65000</v>
      </c>
      <c r="AC44" s="83">
        <f>SUM(Y44:Y45)/SUM(K44:K45)</f>
        <v>0</v>
      </c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140</v>
      </c>
      <c r="C45" s="184" t="s">
        <v>58</v>
      </c>
      <c r="D45" s="184"/>
      <c r="E45" s="184" t="s">
        <v>126</v>
      </c>
      <c r="F45" s="184" t="s">
        <v>139</v>
      </c>
      <c r="G45" s="184" t="s">
        <v>66</v>
      </c>
      <c r="H45" s="87"/>
      <c r="I45" s="87"/>
      <c r="J45" s="87"/>
      <c r="K45" s="176"/>
      <c r="L45" s="79">
        <v>11</v>
      </c>
      <c r="M45" s="79">
        <v>9</v>
      </c>
      <c r="N45" s="79">
        <v>8</v>
      </c>
      <c r="O45" s="88">
        <v>3</v>
      </c>
      <c r="P45" s="89">
        <v>0</v>
      </c>
      <c r="Q45" s="90">
        <f>O45+P45</f>
        <v>3</v>
      </c>
      <c r="R45" s="80">
        <f>IFERROR(Q45/N45,"-")</f>
        <v>0.375</v>
      </c>
      <c r="S45" s="79">
        <v>0</v>
      </c>
      <c r="T45" s="79">
        <v>2</v>
      </c>
      <c r="U45" s="80">
        <f>IFERROR(T45/(Q45),"-")</f>
        <v>0.66666666666667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1</v>
      </c>
      <c r="AO45" s="98">
        <f>IF(Q45=0,"",IF(AN45=0,"",(AN45/Q45)))</f>
        <v>0.33333333333333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>
        <v>1</v>
      </c>
      <c r="CH45" s="131">
        <f>IF(Q45=0,"",IF(CG45=0,"",(CG45/Q45)))</f>
        <v>0.33333333333333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</v>
      </c>
      <c r="B46" s="184" t="s">
        <v>141</v>
      </c>
      <c r="C46" s="184" t="s">
        <v>58</v>
      </c>
      <c r="D46" s="184"/>
      <c r="E46" s="184" t="s">
        <v>126</v>
      </c>
      <c r="F46" s="184" t="s">
        <v>92</v>
      </c>
      <c r="G46" s="184" t="s">
        <v>61</v>
      </c>
      <c r="H46" s="87" t="s">
        <v>97</v>
      </c>
      <c r="I46" s="87" t="s">
        <v>127</v>
      </c>
      <c r="J46" s="87" t="s">
        <v>116</v>
      </c>
      <c r="K46" s="176">
        <v>65000</v>
      </c>
      <c r="L46" s="79">
        <v>2</v>
      </c>
      <c r="M46" s="79">
        <v>0</v>
      </c>
      <c r="N46" s="79">
        <v>9</v>
      </c>
      <c r="O46" s="88">
        <v>1</v>
      </c>
      <c r="P46" s="89">
        <v>0</v>
      </c>
      <c r="Q46" s="90">
        <f>O46+P46</f>
        <v>1</v>
      </c>
      <c r="R46" s="80">
        <f>IFERROR(Q46/N46,"-")</f>
        <v>0.11111111111111</v>
      </c>
      <c r="S46" s="79">
        <v>0</v>
      </c>
      <c r="T46" s="79">
        <v>1</v>
      </c>
      <c r="U46" s="80">
        <f>IFERROR(T46/(Q46),"-")</f>
        <v>1</v>
      </c>
      <c r="V46" s="81">
        <f>IFERROR(K46/SUM(Q46:Q47),"-")</f>
        <v>32500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-65000</v>
      </c>
      <c r="AC46" s="83">
        <f>SUM(Y46:Y47)/SUM(K46:K47)</f>
        <v>0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1</v>
      </c>
      <c r="BY46" s="124">
        <f>IF(Q46=0,"",IF(BX46=0,"",(BX46/Q46)))</f>
        <v>1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142</v>
      </c>
      <c r="C47" s="184" t="s">
        <v>58</v>
      </c>
      <c r="D47" s="184"/>
      <c r="E47" s="184" t="s">
        <v>126</v>
      </c>
      <c r="F47" s="184" t="s">
        <v>92</v>
      </c>
      <c r="G47" s="184" t="s">
        <v>66</v>
      </c>
      <c r="H47" s="87"/>
      <c r="I47" s="87"/>
      <c r="J47" s="87"/>
      <c r="K47" s="176"/>
      <c r="L47" s="79">
        <v>14</v>
      </c>
      <c r="M47" s="79">
        <v>12</v>
      </c>
      <c r="N47" s="79">
        <v>13</v>
      </c>
      <c r="O47" s="88">
        <v>1</v>
      </c>
      <c r="P47" s="89">
        <v>0</v>
      </c>
      <c r="Q47" s="90">
        <f>O47+P47</f>
        <v>1</v>
      </c>
      <c r="R47" s="80">
        <f>IFERROR(Q47/N47,"-")</f>
        <v>0.076923076923077</v>
      </c>
      <c r="S47" s="79">
        <v>0</v>
      </c>
      <c r="T47" s="79">
        <v>1</v>
      </c>
      <c r="U47" s="80">
        <f>IFERROR(T47/(Q47),"-")</f>
        <v>1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>
        <v>1</v>
      </c>
      <c r="BY47" s="124">
        <f>IF(Q47=0,"",IF(BX47=0,"",(BX47/Q47)))</f>
        <v>1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143</v>
      </c>
      <c r="C48" s="184" t="s">
        <v>58</v>
      </c>
      <c r="D48" s="184"/>
      <c r="E48" s="184" t="s">
        <v>126</v>
      </c>
      <c r="F48" s="184" t="s">
        <v>111</v>
      </c>
      <c r="G48" s="184" t="s">
        <v>61</v>
      </c>
      <c r="H48" s="87" t="s">
        <v>101</v>
      </c>
      <c r="I48" s="87" t="s">
        <v>127</v>
      </c>
      <c r="J48" s="87" t="s">
        <v>113</v>
      </c>
      <c r="K48" s="176">
        <v>65000</v>
      </c>
      <c r="L48" s="79">
        <v>4</v>
      </c>
      <c r="M48" s="79">
        <v>0</v>
      </c>
      <c r="N48" s="79">
        <v>18</v>
      </c>
      <c r="O48" s="88">
        <v>0</v>
      </c>
      <c r="P48" s="89">
        <v>0</v>
      </c>
      <c r="Q48" s="90">
        <f>O48+P48</f>
        <v>0</v>
      </c>
      <c r="R48" s="80">
        <f>IFERROR(Q48/N48,"-")</f>
        <v>0</v>
      </c>
      <c r="S48" s="79">
        <v>0</v>
      </c>
      <c r="T48" s="79">
        <v>0</v>
      </c>
      <c r="U48" s="80" t="str">
        <f>IFERROR(T48/(Q48),"-")</f>
        <v>-</v>
      </c>
      <c r="V48" s="81">
        <f>IFERROR(K48/SUM(Q48:Q49),"-")</f>
        <v>65000</v>
      </c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>
        <f>SUM(Y48:Y49)-SUM(K48:K49)</f>
        <v>-65000</v>
      </c>
      <c r="AC48" s="83">
        <f>SUM(Y48:Y49)/SUM(K48:K49)</f>
        <v>0</v>
      </c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144</v>
      </c>
      <c r="C49" s="184" t="s">
        <v>58</v>
      </c>
      <c r="D49" s="184"/>
      <c r="E49" s="184" t="s">
        <v>126</v>
      </c>
      <c r="F49" s="184" t="s">
        <v>111</v>
      </c>
      <c r="G49" s="184" t="s">
        <v>66</v>
      </c>
      <c r="H49" s="87"/>
      <c r="I49" s="87"/>
      <c r="J49" s="87"/>
      <c r="K49" s="176"/>
      <c r="L49" s="79">
        <v>16</v>
      </c>
      <c r="M49" s="79">
        <v>14</v>
      </c>
      <c r="N49" s="79">
        <v>2</v>
      </c>
      <c r="O49" s="88">
        <v>1</v>
      </c>
      <c r="P49" s="89">
        <v>0</v>
      </c>
      <c r="Q49" s="90">
        <f>O49+P49</f>
        <v>1</v>
      </c>
      <c r="R49" s="80">
        <f>IFERROR(Q49/N49,"-")</f>
        <v>0.5</v>
      </c>
      <c r="S49" s="79">
        <v>0</v>
      </c>
      <c r="T49" s="79">
        <v>0</v>
      </c>
      <c r="U49" s="80">
        <f>IFERROR(T49/(Q49),"-")</f>
        <v>0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1</v>
      </c>
      <c r="BP49" s="117">
        <f>IF(Q49=0,"",IF(BO49=0,"",(BO49/Q49)))</f>
        <v>1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6.4923076923077</v>
      </c>
      <c r="B50" s="184" t="s">
        <v>145</v>
      </c>
      <c r="C50" s="184" t="s">
        <v>58</v>
      </c>
      <c r="D50" s="184"/>
      <c r="E50" s="184" t="s">
        <v>126</v>
      </c>
      <c r="F50" s="184" t="s">
        <v>69</v>
      </c>
      <c r="G50" s="184" t="s">
        <v>61</v>
      </c>
      <c r="H50" s="87" t="s">
        <v>101</v>
      </c>
      <c r="I50" s="87" t="s">
        <v>127</v>
      </c>
      <c r="J50" s="87" t="s">
        <v>146</v>
      </c>
      <c r="K50" s="176">
        <v>65000</v>
      </c>
      <c r="L50" s="79">
        <v>10</v>
      </c>
      <c r="M50" s="79">
        <v>0</v>
      </c>
      <c r="N50" s="79">
        <v>39</v>
      </c>
      <c r="O50" s="88">
        <v>4</v>
      </c>
      <c r="P50" s="89">
        <v>0</v>
      </c>
      <c r="Q50" s="90">
        <f>O50+P50</f>
        <v>4</v>
      </c>
      <c r="R50" s="80">
        <f>IFERROR(Q50/N50,"-")</f>
        <v>0.1025641025641</v>
      </c>
      <c r="S50" s="79">
        <v>0</v>
      </c>
      <c r="T50" s="79">
        <v>1</v>
      </c>
      <c r="U50" s="80">
        <f>IFERROR(T50/(Q50),"-")</f>
        <v>0.25</v>
      </c>
      <c r="V50" s="81">
        <f>IFERROR(K50/SUM(Q50:Q51),"-")</f>
        <v>7222.2222222222</v>
      </c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>
        <f>SUM(Y50:Y51)-SUM(K50:K51)</f>
        <v>357000</v>
      </c>
      <c r="AC50" s="83">
        <f>SUM(Y50:Y51)/SUM(K50:K51)</f>
        <v>6.4923076923077</v>
      </c>
      <c r="AD50" s="77"/>
      <c r="AE50" s="91">
        <v>1</v>
      </c>
      <c r="AF50" s="92">
        <f>IF(Q50=0,"",IF(AE50=0,"",(AE50/Q50)))</f>
        <v>0.25</v>
      </c>
      <c r="AG50" s="91"/>
      <c r="AH50" s="93">
        <f>IFERROR(AG50/AE50,"-")</f>
        <v>0</v>
      </c>
      <c r="AI50" s="94"/>
      <c r="AJ50" s="95">
        <f>IFERROR(AI50/AE50,"-")</f>
        <v>0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0.5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1</v>
      </c>
      <c r="BP50" s="117">
        <f>IF(Q50=0,"",IF(BO50=0,"",(BO50/Q50)))</f>
        <v>0.25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147</v>
      </c>
      <c r="C51" s="184" t="s">
        <v>58</v>
      </c>
      <c r="D51" s="184"/>
      <c r="E51" s="184" t="s">
        <v>126</v>
      </c>
      <c r="F51" s="184" t="s">
        <v>69</v>
      </c>
      <c r="G51" s="184" t="s">
        <v>66</v>
      </c>
      <c r="H51" s="87"/>
      <c r="I51" s="87"/>
      <c r="J51" s="87"/>
      <c r="K51" s="176"/>
      <c r="L51" s="79">
        <v>15</v>
      </c>
      <c r="M51" s="79">
        <v>12</v>
      </c>
      <c r="N51" s="79">
        <v>4</v>
      </c>
      <c r="O51" s="88">
        <v>5</v>
      </c>
      <c r="P51" s="89">
        <v>0</v>
      </c>
      <c r="Q51" s="90">
        <f>O51+P51</f>
        <v>5</v>
      </c>
      <c r="R51" s="80">
        <f>IFERROR(Q51/N51,"-")</f>
        <v>1.25</v>
      </c>
      <c r="S51" s="79">
        <v>2</v>
      </c>
      <c r="T51" s="79">
        <v>0</v>
      </c>
      <c r="U51" s="80">
        <f>IFERROR(T51/(Q51),"-")</f>
        <v>0</v>
      </c>
      <c r="V51" s="81"/>
      <c r="W51" s="82">
        <v>2</v>
      </c>
      <c r="X51" s="80">
        <f>IF(Q51=0,"-",W51/Q51)</f>
        <v>0.4</v>
      </c>
      <c r="Y51" s="181">
        <v>422000</v>
      </c>
      <c r="Z51" s="182">
        <f>IFERROR(Y51/Q51,"-")</f>
        <v>84400</v>
      </c>
      <c r="AA51" s="182">
        <f>IFERROR(Y51/W51,"-")</f>
        <v>211000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2</v>
      </c>
      <c r="BP51" s="117">
        <f>IF(Q51=0,"",IF(BO51=0,"",(BO51/Q51)))</f>
        <v>0.4</v>
      </c>
      <c r="BQ51" s="118">
        <v>1</v>
      </c>
      <c r="BR51" s="119">
        <f>IFERROR(BQ51/BO51,"-")</f>
        <v>0.5</v>
      </c>
      <c r="BS51" s="120">
        <v>90000</v>
      </c>
      <c r="BT51" s="121">
        <f>IFERROR(BS51/BO51,"-")</f>
        <v>45000</v>
      </c>
      <c r="BU51" s="122"/>
      <c r="BV51" s="122"/>
      <c r="BW51" s="122">
        <v>1</v>
      </c>
      <c r="BX51" s="123">
        <v>2</v>
      </c>
      <c r="BY51" s="124">
        <f>IF(Q51=0,"",IF(BX51=0,"",(BX51/Q51)))</f>
        <v>0.4</v>
      </c>
      <c r="BZ51" s="125">
        <v>1</v>
      </c>
      <c r="CA51" s="126">
        <f>IFERROR(BZ51/BX51,"-")</f>
        <v>0.5</v>
      </c>
      <c r="CB51" s="127">
        <v>332000</v>
      </c>
      <c r="CC51" s="128">
        <f>IFERROR(CB51/BX51,"-")</f>
        <v>166000</v>
      </c>
      <c r="CD51" s="129"/>
      <c r="CE51" s="129"/>
      <c r="CF51" s="129">
        <v>1</v>
      </c>
      <c r="CG51" s="130">
        <v>1</v>
      </c>
      <c r="CH51" s="131">
        <f>IF(Q51=0,"",IF(CG51=0,"",(CG51/Q51)))</f>
        <v>0.2</v>
      </c>
      <c r="CI51" s="132"/>
      <c r="CJ51" s="133">
        <f>IFERROR(CI51/CG51,"-")</f>
        <v>0</v>
      </c>
      <c r="CK51" s="134"/>
      <c r="CL51" s="135">
        <f>IFERROR(CK51/CG51,"-")</f>
        <v>0</v>
      </c>
      <c r="CM51" s="136"/>
      <c r="CN51" s="136"/>
      <c r="CO51" s="136"/>
      <c r="CP51" s="137">
        <v>2</v>
      </c>
      <c r="CQ51" s="138">
        <v>422000</v>
      </c>
      <c r="CR51" s="138">
        <v>332000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0.092307692307692</v>
      </c>
      <c r="B52" s="184" t="s">
        <v>148</v>
      </c>
      <c r="C52" s="184" t="s">
        <v>58</v>
      </c>
      <c r="D52" s="184"/>
      <c r="E52" s="184" t="s">
        <v>126</v>
      </c>
      <c r="F52" s="184" t="s">
        <v>131</v>
      </c>
      <c r="G52" s="184" t="s">
        <v>61</v>
      </c>
      <c r="H52" s="87" t="s">
        <v>106</v>
      </c>
      <c r="I52" s="87" t="s">
        <v>127</v>
      </c>
      <c r="J52" s="87" t="s">
        <v>149</v>
      </c>
      <c r="K52" s="176">
        <v>65000</v>
      </c>
      <c r="L52" s="79">
        <v>4</v>
      </c>
      <c r="M52" s="79">
        <v>0</v>
      </c>
      <c r="N52" s="79">
        <v>21</v>
      </c>
      <c r="O52" s="88">
        <v>1</v>
      </c>
      <c r="P52" s="89">
        <v>0</v>
      </c>
      <c r="Q52" s="90">
        <f>O52+P52</f>
        <v>1</v>
      </c>
      <c r="R52" s="80">
        <f>IFERROR(Q52/N52,"-")</f>
        <v>0.047619047619048</v>
      </c>
      <c r="S52" s="79">
        <v>0</v>
      </c>
      <c r="T52" s="79">
        <v>0</v>
      </c>
      <c r="U52" s="80">
        <f>IFERROR(T52/(Q52),"-")</f>
        <v>0</v>
      </c>
      <c r="V52" s="81">
        <f>IFERROR(K52/SUM(Q52:Q53),"-")</f>
        <v>21666.666666667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-59000</v>
      </c>
      <c r="AC52" s="83">
        <f>SUM(Y52:Y53)/SUM(K52:K53)</f>
        <v>0.092307692307692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1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150</v>
      </c>
      <c r="C53" s="184" t="s">
        <v>58</v>
      </c>
      <c r="D53" s="184"/>
      <c r="E53" s="184" t="s">
        <v>126</v>
      </c>
      <c r="F53" s="184" t="s">
        <v>131</v>
      </c>
      <c r="G53" s="184" t="s">
        <v>66</v>
      </c>
      <c r="H53" s="87"/>
      <c r="I53" s="87"/>
      <c r="J53" s="87"/>
      <c r="K53" s="176"/>
      <c r="L53" s="79">
        <v>20</v>
      </c>
      <c r="M53" s="79">
        <v>17</v>
      </c>
      <c r="N53" s="79">
        <v>12</v>
      </c>
      <c r="O53" s="88">
        <v>2</v>
      </c>
      <c r="P53" s="89">
        <v>0</v>
      </c>
      <c r="Q53" s="90">
        <f>O53+P53</f>
        <v>2</v>
      </c>
      <c r="R53" s="80">
        <f>IFERROR(Q53/N53,"-")</f>
        <v>0.16666666666667</v>
      </c>
      <c r="S53" s="79">
        <v>1</v>
      </c>
      <c r="T53" s="79">
        <v>1</v>
      </c>
      <c r="U53" s="80">
        <f>IFERROR(T53/(Q53),"-")</f>
        <v>0.5</v>
      </c>
      <c r="V53" s="81"/>
      <c r="W53" s="82">
        <v>1</v>
      </c>
      <c r="X53" s="80">
        <f>IF(Q53=0,"-",W53/Q53)</f>
        <v>0.5</v>
      </c>
      <c r="Y53" s="181">
        <v>6000</v>
      </c>
      <c r="Z53" s="182">
        <f>IFERROR(Y53/Q53,"-")</f>
        <v>3000</v>
      </c>
      <c r="AA53" s="182">
        <f>IFERROR(Y53/W53,"-")</f>
        <v>6000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0.5</v>
      </c>
      <c r="BZ53" s="125">
        <v>1</v>
      </c>
      <c r="CA53" s="126">
        <f>IFERROR(BZ53/BX53,"-")</f>
        <v>1</v>
      </c>
      <c r="CB53" s="127">
        <v>6000</v>
      </c>
      <c r="CC53" s="128">
        <f>IFERROR(CB53/BX53,"-")</f>
        <v>6000</v>
      </c>
      <c r="CD53" s="129"/>
      <c r="CE53" s="129">
        <v>1</v>
      </c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6000</v>
      </c>
      <c r="CR53" s="138">
        <v>6000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0.092307692307692</v>
      </c>
      <c r="B54" s="184" t="s">
        <v>151</v>
      </c>
      <c r="C54" s="184" t="s">
        <v>58</v>
      </c>
      <c r="D54" s="184"/>
      <c r="E54" s="184" t="s">
        <v>126</v>
      </c>
      <c r="F54" s="184" t="s">
        <v>75</v>
      </c>
      <c r="G54" s="184" t="s">
        <v>61</v>
      </c>
      <c r="H54" s="87" t="s">
        <v>106</v>
      </c>
      <c r="I54" s="87" t="s">
        <v>127</v>
      </c>
      <c r="J54" s="186" t="s">
        <v>94</v>
      </c>
      <c r="K54" s="176">
        <v>65000</v>
      </c>
      <c r="L54" s="79">
        <v>8</v>
      </c>
      <c r="M54" s="79">
        <v>0</v>
      </c>
      <c r="N54" s="79">
        <v>27</v>
      </c>
      <c r="O54" s="88">
        <v>2</v>
      </c>
      <c r="P54" s="89">
        <v>0</v>
      </c>
      <c r="Q54" s="90">
        <f>O54+P54</f>
        <v>2</v>
      </c>
      <c r="R54" s="80">
        <f>IFERROR(Q54/N54,"-")</f>
        <v>0.074074074074074</v>
      </c>
      <c r="S54" s="79">
        <v>0</v>
      </c>
      <c r="T54" s="79">
        <v>1</v>
      </c>
      <c r="U54" s="80">
        <f>IFERROR(T54/(Q54),"-")</f>
        <v>0.5</v>
      </c>
      <c r="V54" s="81">
        <f>IFERROR(K54/SUM(Q54:Q55),"-")</f>
        <v>9285.7142857143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-59000</v>
      </c>
      <c r="AC54" s="83">
        <f>SUM(Y54:Y55)/SUM(K54:K55)</f>
        <v>0.092307692307692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0.5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152</v>
      </c>
      <c r="C55" s="184" t="s">
        <v>58</v>
      </c>
      <c r="D55" s="184"/>
      <c r="E55" s="184" t="s">
        <v>126</v>
      </c>
      <c r="F55" s="184" t="s">
        <v>75</v>
      </c>
      <c r="G55" s="184" t="s">
        <v>66</v>
      </c>
      <c r="H55" s="87"/>
      <c r="I55" s="87"/>
      <c r="J55" s="87"/>
      <c r="K55" s="176"/>
      <c r="L55" s="79">
        <v>58</v>
      </c>
      <c r="M55" s="79">
        <v>20</v>
      </c>
      <c r="N55" s="79">
        <v>5</v>
      </c>
      <c r="O55" s="88">
        <v>5</v>
      </c>
      <c r="P55" s="89">
        <v>0</v>
      </c>
      <c r="Q55" s="90">
        <f>O55+P55</f>
        <v>5</v>
      </c>
      <c r="R55" s="80">
        <f>IFERROR(Q55/N55,"-")</f>
        <v>1</v>
      </c>
      <c r="S55" s="79">
        <v>1</v>
      </c>
      <c r="T55" s="79">
        <v>1</v>
      </c>
      <c r="U55" s="80">
        <f>IFERROR(T55/(Q55),"-")</f>
        <v>0.2</v>
      </c>
      <c r="V55" s="81"/>
      <c r="W55" s="82">
        <v>1</v>
      </c>
      <c r="X55" s="80">
        <f>IF(Q55=0,"-",W55/Q55)</f>
        <v>0.2</v>
      </c>
      <c r="Y55" s="181">
        <v>6000</v>
      </c>
      <c r="Z55" s="182">
        <f>IFERROR(Y55/Q55,"-")</f>
        <v>1200</v>
      </c>
      <c r="AA55" s="182">
        <f>IFERROR(Y55/W55,"-")</f>
        <v>6000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0.4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0.2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>
        <v>1</v>
      </c>
      <c r="CH55" s="131">
        <f>IF(Q55=0,"",IF(CG55=0,"",(CG55/Q55)))</f>
        <v>0.2</v>
      </c>
      <c r="CI55" s="132">
        <v>1</v>
      </c>
      <c r="CJ55" s="133">
        <f>IFERROR(CI55/CG55,"-")</f>
        <v>1</v>
      </c>
      <c r="CK55" s="134">
        <v>6000</v>
      </c>
      <c r="CL55" s="135">
        <f>IFERROR(CK55/CG55,"-")</f>
        <v>6000</v>
      </c>
      <c r="CM55" s="136"/>
      <c r="CN55" s="136">
        <v>1</v>
      </c>
      <c r="CO55" s="136"/>
      <c r="CP55" s="137">
        <v>1</v>
      </c>
      <c r="CQ55" s="138">
        <v>6000</v>
      </c>
      <c r="CR55" s="138">
        <v>6000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</v>
      </c>
      <c r="B56" s="184" t="s">
        <v>153</v>
      </c>
      <c r="C56" s="184" t="s">
        <v>58</v>
      </c>
      <c r="D56" s="184"/>
      <c r="E56" s="184" t="s">
        <v>66</v>
      </c>
      <c r="F56" s="184" t="s">
        <v>154</v>
      </c>
      <c r="G56" s="184" t="s">
        <v>61</v>
      </c>
      <c r="H56" s="87" t="s">
        <v>62</v>
      </c>
      <c r="I56" s="87" t="s">
        <v>155</v>
      </c>
      <c r="J56" s="87" t="s">
        <v>156</v>
      </c>
      <c r="K56" s="176">
        <v>50000</v>
      </c>
      <c r="L56" s="79">
        <v>1</v>
      </c>
      <c r="M56" s="79">
        <v>0</v>
      </c>
      <c r="N56" s="79">
        <v>11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 t="str">
        <f>IFERROR(K56/SUM(Q56:Q57),"-")</f>
        <v>-</v>
      </c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>
        <f>SUM(Y56:Y57)-SUM(K56:K57)</f>
        <v>-50000</v>
      </c>
      <c r="AC56" s="83">
        <f>SUM(Y56:Y57)/SUM(K56:K57)</f>
        <v>0</v>
      </c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157</v>
      </c>
      <c r="C57" s="184" t="s">
        <v>58</v>
      </c>
      <c r="D57" s="184"/>
      <c r="E57" s="184" t="s">
        <v>66</v>
      </c>
      <c r="F57" s="184" t="s">
        <v>154</v>
      </c>
      <c r="G57" s="184" t="s">
        <v>66</v>
      </c>
      <c r="H57" s="87"/>
      <c r="I57" s="87"/>
      <c r="J57" s="87"/>
      <c r="K57" s="176"/>
      <c r="L57" s="79">
        <v>11</v>
      </c>
      <c r="M57" s="79">
        <v>6</v>
      </c>
      <c r="N57" s="79">
        <v>1</v>
      </c>
      <c r="O57" s="88">
        <v>0</v>
      </c>
      <c r="P57" s="89">
        <v>0</v>
      </c>
      <c r="Q57" s="90">
        <f>O57+P57</f>
        <v>0</v>
      </c>
      <c r="R57" s="80">
        <f>IFERROR(Q57/N57,"-")</f>
        <v>0</v>
      </c>
      <c r="S57" s="79">
        <v>0</v>
      </c>
      <c r="T57" s="79">
        <v>0</v>
      </c>
      <c r="U57" s="80" t="str">
        <f>IFERROR(T57/(Q57),"-")</f>
        <v>-</v>
      </c>
      <c r="V57" s="81"/>
      <c r="W57" s="82">
        <v>0</v>
      </c>
      <c r="X57" s="80" t="str">
        <f>IF(Q57=0,"-",W57/Q57)</f>
        <v>-</v>
      </c>
      <c r="Y57" s="181">
        <v>0</v>
      </c>
      <c r="Z57" s="182" t="str">
        <f>IFERROR(Y57/Q57,"-")</f>
        <v>-</v>
      </c>
      <c r="AA57" s="182" t="str">
        <f>IFERROR(Y57/W57,"-")</f>
        <v>-</v>
      </c>
      <c r="AB57" s="176"/>
      <c r="AC57" s="83"/>
      <c r="AD57" s="77"/>
      <c r="AE57" s="91"/>
      <c r="AF57" s="92" t="str">
        <f>IF(Q57=0,"",IF(AE57=0,"",(AE57/Q57)))</f>
        <v/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 t="str">
        <f>IF(Q57=0,"",IF(AN57=0,"",(AN57/Q57)))</f>
        <v/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 t="str">
        <f>IF(Q57=0,"",IF(AW57=0,"",(AW57/Q57)))</f>
        <v/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 t="str">
        <f>IF(Q57=0,"",IF(BF57=0,"",(BF57/Q57)))</f>
        <v/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 t="str">
        <f>IF(Q57=0,"",IF(BO57=0,"",(BO57/Q57)))</f>
        <v/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 t="str">
        <f>IF(Q57=0,"",IF(BX57=0,"",(BX57/Q57)))</f>
        <v/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 t="str">
        <f>IF(Q57=0,"",IF(CG57=0,"",(CG57/Q57)))</f>
        <v/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0.2</v>
      </c>
      <c r="B58" s="184" t="s">
        <v>158</v>
      </c>
      <c r="C58" s="184" t="s">
        <v>58</v>
      </c>
      <c r="D58" s="184"/>
      <c r="E58" s="184" t="s">
        <v>66</v>
      </c>
      <c r="F58" s="184" t="s">
        <v>159</v>
      </c>
      <c r="G58" s="184" t="s">
        <v>61</v>
      </c>
      <c r="H58" s="87" t="s">
        <v>62</v>
      </c>
      <c r="I58" s="87" t="s">
        <v>155</v>
      </c>
      <c r="J58" s="186" t="s">
        <v>121</v>
      </c>
      <c r="K58" s="176">
        <v>50000</v>
      </c>
      <c r="L58" s="79">
        <v>5</v>
      </c>
      <c r="M58" s="79">
        <v>0</v>
      </c>
      <c r="N58" s="79">
        <v>29</v>
      </c>
      <c r="O58" s="88">
        <v>2</v>
      </c>
      <c r="P58" s="89">
        <v>0</v>
      </c>
      <c r="Q58" s="90">
        <f>O58+P58</f>
        <v>2</v>
      </c>
      <c r="R58" s="80">
        <f>IFERROR(Q58/N58,"-")</f>
        <v>0.068965517241379</v>
      </c>
      <c r="S58" s="79">
        <v>0</v>
      </c>
      <c r="T58" s="79">
        <v>1</v>
      </c>
      <c r="U58" s="80">
        <f>IFERROR(T58/(Q58),"-")</f>
        <v>0.5</v>
      </c>
      <c r="V58" s="81">
        <f>IFERROR(K58/SUM(Q58:Q59),"-")</f>
        <v>16666.666666667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-40000</v>
      </c>
      <c r="AC58" s="83">
        <f>SUM(Y58:Y59)/SUM(K58:K59)</f>
        <v>0.2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2</v>
      </c>
      <c r="BP58" s="117">
        <f>IF(Q58=0,"",IF(BO58=0,"",(BO58/Q58)))</f>
        <v>1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160</v>
      </c>
      <c r="C59" s="184" t="s">
        <v>58</v>
      </c>
      <c r="D59" s="184"/>
      <c r="E59" s="184" t="s">
        <v>66</v>
      </c>
      <c r="F59" s="184" t="s">
        <v>159</v>
      </c>
      <c r="G59" s="184" t="s">
        <v>66</v>
      </c>
      <c r="H59" s="87"/>
      <c r="I59" s="87"/>
      <c r="J59" s="87"/>
      <c r="K59" s="176"/>
      <c r="L59" s="79">
        <v>11</v>
      </c>
      <c r="M59" s="79">
        <v>11</v>
      </c>
      <c r="N59" s="79">
        <v>1</v>
      </c>
      <c r="O59" s="88">
        <v>1</v>
      </c>
      <c r="P59" s="89">
        <v>0</v>
      </c>
      <c r="Q59" s="90">
        <f>O59+P59</f>
        <v>1</v>
      </c>
      <c r="R59" s="80">
        <f>IFERROR(Q59/N59,"-")</f>
        <v>1</v>
      </c>
      <c r="S59" s="79">
        <v>0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1</v>
      </c>
      <c r="Y59" s="181">
        <v>10000</v>
      </c>
      <c r="Z59" s="182">
        <f>IFERROR(Y59/Q59,"-")</f>
        <v>10000</v>
      </c>
      <c r="AA59" s="182">
        <f>IFERROR(Y59/W59,"-")</f>
        <v>10000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1</v>
      </c>
      <c r="BQ59" s="118">
        <v>1</v>
      </c>
      <c r="BR59" s="119">
        <f>IFERROR(BQ59/BO59,"-")</f>
        <v>1</v>
      </c>
      <c r="BS59" s="120">
        <v>10000</v>
      </c>
      <c r="BT59" s="121">
        <f>IFERROR(BS59/BO59,"-")</f>
        <v>10000</v>
      </c>
      <c r="BU59" s="122">
        <v>1</v>
      </c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10000</v>
      </c>
      <c r="CR59" s="138">
        <v>10000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6.1</v>
      </c>
      <c r="B60" s="184" t="s">
        <v>161</v>
      </c>
      <c r="C60" s="184" t="s">
        <v>58</v>
      </c>
      <c r="D60" s="184"/>
      <c r="E60" s="184" t="s">
        <v>66</v>
      </c>
      <c r="F60" s="184" t="s">
        <v>162</v>
      </c>
      <c r="G60" s="184" t="s">
        <v>61</v>
      </c>
      <c r="H60" s="87" t="s">
        <v>62</v>
      </c>
      <c r="I60" s="87" t="s">
        <v>155</v>
      </c>
      <c r="J60" s="87" t="s">
        <v>163</v>
      </c>
      <c r="K60" s="176">
        <v>50000</v>
      </c>
      <c r="L60" s="79">
        <v>9</v>
      </c>
      <c r="M60" s="79">
        <v>0</v>
      </c>
      <c r="N60" s="79">
        <v>27</v>
      </c>
      <c r="O60" s="88">
        <v>2</v>
      </c>
      <c r="P60" s="89">
        <v>0</v>
      </c>
      <c r="Q60" s="90">
        <f>O60+P60</f>
        <v>2</v>
      </c>
      <c r="R60" s="80">
        <f>IFERROR(Q60/N60,"-")</f>
        <v>0.074074074074074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8333.3333333333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255000</v>
      </c>
      <c r="AC60" s="83">
        <f>SUM(Y60:Y61)/SUM(K60:K61)</f>
        <v>6.1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2</v>
      </c>
      <c r="BG60" s="110">
        <f>IF(Q60=0,"",IF(BF60=0,"",(BF60/Q60)))</f>
        <v>1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164</v>
      </c>
      <c r="C61" s="184" t="s">
        <v>58</v>
      </c>
      <c r="D61" s="184"/>
      <c r="E61" s="184" t="s">
        <v>66</v>
      </c>
      <c r="F61" s="184" t="s">
        <v>162</v>
      </c>
      <c r="G61" s="184" t="s">
        <v>66</v>
      </c>
      <c r="H61" s="87"/>
      <c r="I61" s="87"/>
      <c r="J61" s="87"/>
      <c r="K61" s="176"/>
      <c r="L61" s="79">
        <v>32</v>
      </c>
      <c r="M61" s="79">
        <v>20</v>
      </c>
      <c r="N61" s="79">
        <v>5</v>
      </c>
      <c r="O61" s="88">
        <v>4</v>
      </c>
      <c r="P61" s="89">
        <v>0</v>
      </c>
      <c r="Q61" s="90">
        <f>O61+P61</f>
        <v>4</v>
      </c>
      <c r="R61" s="80">
        <f>IFERROR(Q61/N61,"-")</f>
        <v>0.8</v>
      </c>
      <c r="S61" s="79">
        <v>1</v>
      </c>
      <c r="T61" s="79">
        <v>0</v>
      </c>
      <c r="U61" s="80">
        <f>IFERROR(T61/(Q61),"-")</f>
        <v>0</v>
      </c>
      <c r="V61" s="81"/>
      <c r="W61" s="82">
        <v>1</v>
      </c>
      <c r="X61" s="80">
        <f>IF(Q61=0,"-",W61/Q61)</f>
        <v>0.25</v>
      </c>
      <c r="Y61" s="181">
        <v>305000</v>
      </c>
      <c r="Z61" s="182">
        <f>IFERROR(Y61/Q61,"-")</f>
        <v>76250</v>
      </c>
      <c r="AA61" s="182">
        <f>IFERROR(Y61/W61,"-")</f>
        <v>305000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2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2</v>
      </c>
      <c r="BY61" s="124">
        <f>IF(Q61=0,"",IF(BX61=0,"",(BX61/Q61)))</f>
        <v>0.5</v>
      </c>
      <c r="BZ61" s="125">
        <v>1</v>
      </c>
      <c r="CA61" s="126">
        <f>IFERROR(BZ61/BX61,"-")</f>
        <v>0.5</v>
      </c>
      <c r="CB61" s="127">
        <v>305000</v>
      </c>
      <c r="CC61" s="128">
        <f>IFERROR(CB61/BX61,"-")</f>
        <v>152500</v>
      </c>
      <c r="CD61" s="129"/>
      <c r="CE61" s="129"/>
      <c r="CF61" s="129">
        <v>1</v>
      </c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1</v>
      </c>
      <c r="CQ61" s="138">
        <v>305000</v>
      </c>
      <c r="CR61" s="138">
        <v>305000</v>
      </c>
      <c r="CS61" s="138"/>
      <c r="CT61" s="139" t="str">
        <f>IF(AND(CR61=0,CS61=0),"",IF(AND(CR61&lt;=100000,CS61&lt;=100000),"",IF(CR61/CQ61&gt;0.7,"男高",IF(CS61/CQ61&gt;0.7,"女高",""))))</f>
        <v>男高</v>
      </c>
    </row>
    <row r="62" spans="1:99">
      <c r="A62" s="78">
        <f>AC62</f>
        <v>0.2</v>
      </c>
      <c r="B62" s="184" t="s">
        <v>165</v>
      </c>
      <c r="C62" s="184" t="s">
        <v>58</v>
      </c>
      <c r="D62" s="184"/>
      <c r="E62" s="184" t="s">
        <v>66</v>
      </c>
      <c r="F62" s="184" t="s">
        <v>166</v>
      </c>
      <c r="G62" s="184" t="s">
        <v>61</v>
      </c>
      <c r="H62" s="87" t="s">
        <v>62</v>
      </c>
      <c r="I62" s="87" t="s">
        <v>155</v>
      </c>
      <c r="J62" s="87" t="s">
        <v>113</v>
      </c>
      <c r="K62" s="176">
        <v>50000</v>
      </c>
      <c r="L62" s="79">
        <v>6</v>
      </c>
      <c r="M62" s="79">
        <v>0</v>
      </c>
      <c r="N62" s="79">
        <v>18</v>
      </c>
      <c r="O62" s="88">
        <v>1</v>
      </c>
      <c r="P62" s="89">
        <v>0</v>
      </c>
      <c r="Q62" s="90">
        <f>O62+P62</f>
        <v>1</v>
      </c>
      <c r="R62" s="80">
        <f>IFERROR(Q62/N62,"-")</f>
        <v>0.055555555555556</v>
      </c>
      <c r="S62" s="79">
        <v>0</v>
      </c>
      <c r="T62" s="79">
        <v>1</v>
      </c>
      <c r="U62" s="80">
        <f>IFERROR(T62/(Q62),"-")</f>
        <v>1</v>
      </c>
      <c r="V62" s="81">
        <f>IFERROR(K62/SUM(Q62:Q63),"-")</f>
        <v>8333.3333333333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-40000</v>
      </c>
      <c r="AC62" s="83">
        <f>SUM(Y62:Y63)/SUM(K62:K63)</f>
        <v>0.2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1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167</v>
      </c>
      <c r="C63" s="184" t="s">
        <v>58</v>
      </c>
      <c r="D63" s="184"/>
      <c r="E63" s="184" t="s">
        <v>66</v>
      </c>
      <c r="F63" s="184" t="s">
        <v>166</v>
      </c>
      <c r="G63" s="184" t="s">
        <v>66</v>
      </c>
      <c r="H63" s="87"/>
      <c r="I63" s="87"/>
      <c r="J63" s="87"/>
      <c r="K63" s="176"/>
      <c r="L63" s="79">
        <v>32</v>
      </c>
      <c r="M63" s="79">
        <v>16</v>
      </c>
      <c r="N63" s="79">
        <v>17</v>
      </c>
      <c r="O63" s="88">
        <v>5</v>
      </c>
      <c r="P63" s="89">
        <v>0</v>
      </c>
      <c r="Q63" s="90">
        <f>O63+P63</f>
        <v>5</v>
      </c>
      <c r="R63" s="80">
        <f>IFERROR(Q63/N63,"-")</f>
        <v>0.29411764705882</v>
      </c>
      <c r="S63" s="79">
        <v>1</v>
      </c>
      <c r="T63" s="79">
        <v>0</v>
      </c>
      <c r="U63" s="80">
        <f>IFERROR(T63/(Q63),"-")</f>
        <v>0</v>
      </c>
      <c r="V63" s="81"/>
      <c r="W63" s="82">
        <v>1</v>
      </c>
      <c r="X63" s="80">
        <f>IF(Q63=0,"-",W63/Q63)</f>
        <v>0.2</v>
      </c>
      <c r="Y63" s="181">
        <v>10000</v>
      </c>
      <c r="Z63" s="182">
        <f>IFERROR(Y63/Q63,"-")</f>
        <v>2000</v>
      </c>
      <c r="AA63" s="182">
        <f>IFERROR(Y63/W63,"-")</f>
        <v>10000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0.4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1</v>
      </c>
      <c r="BY63" s="124">
        <f>IF(Q63=0,"",IF(BX63=0,"",(BX63/Q63)))</f>
        <v>0.2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>
        <v>1</v>
      </c>
      <c r="CH63" s="131">
        <f>IF(Q63=0,"",IF(CG63=0,"",(CG63/Q63)))</f>
        <v>0.2</v>
      </c>
      <c r="CI63" s="132">
        <v>1</v>
      </c>
      <c r="CJ63" s="133">
        <f>IFERROR(CI63/CG63,"-")</f>
        <v>1</v>
      </c>
      <c r="CK63" s="134">
        <v>10000</v>
      </c>
      <c r="CL63" s="135">
        <f>IFERROR(CK63/CG63,"-")</f>
        <v>10000</v>
      </c>
      <c r="CM63" s="136">
        <v>1</v>
      </c>
      <c r="CN63" s="136"/>
      <c r="CO63" s="136"/>
      <c r="CP63" s="137">
        <v>1</v>
      </c>
      <c r="CQ63" s="138">
        <v>10000</v>
      </c>
      <c r="CR63" s="138">
        <v>10000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0.53333333333333</v>
      </c>
      <c r="B64" s="184" t="s">
        <v>168</v>
      </c>
      <c r="C64" s="184" t="s">
        <v>58</v>
      </c>
      <c r="D64" s="184"/>
      <c r="E64" s="184" t="s">
        <v>169</v>
      </c>
      <c r="F64" s="184" t="s">
        <v>154</v>
      </c>
      <c r="G64" s="184" t="s">
        <v>61</v>
      </c>
      <c r="H64" s="87" t="s">
        <v>88</v>
      </c>
      <c r="I64" s="87" t="s">
        <v>170</v>
      </c>
      <c r="J64" s="185" t="s">
        <v>128</v>
      </c>
      <c r="K64" s="176">
        <v>30000</v>
      </c>
      <c r="L64" s="79">
        <v>1</v>
      </c>
      <c r="M64" s="79">
        <v>0</v>
      </c>
      <c r="N64" s="79">
        <v>14</v>
      </c>
      <c r="O64" s="88">
        <v>1</v>
      </c>
      <c r="P64" s="89">
        <v>0</v>
      </c>
      <c r="Q64" s="90">
        <f>O64+P64</f>
        <v>1</v>
      </c>
      <c r="R64" s="80">
        <f>IFERROR(Q64/N64,"-")</f>
        <v>0.071428571428571</v>
      </c>
      <c r="S64" s="79">
        <v>0</v>
      </c>
      <c r="T64" s="79">
        <v>1</v>
      </c>
      <c r="U64" s="80">
        <f>IFERROR(T64/(Q64),"-")</f>
        <v>1</v>
      </c>
      <c r="V64" s="81">
        <f>IFERROR(K64/SUM(Q64:Q65),"-")</f>
        <v>10000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SUM(Y64:Y65)-SUM(K64:K65)</f>
        <v>-14000</v>
      </c>
      <c r="AC64" s="83">
        <f>SUM(Y64:Y65)/SUM(K64:K65)</f>
        <v>0.53333333333333</v>
      </c>
      <c r="AD64" s="77"/>
      <c r="AE64" s="91">
        <v>1</v>
      </c>
      <c r="AF64" s="92">
        <f>IF(Q64=0,"",IF(AE64=0,"",(AE64/Q64)))</f>
        <v>1</v>
      </c>
      <c r="AG64" s="91"/>
      <c r="AH64" s="93">
        <f>IFERROR(AG64/AE64,"-")</f>
        <v>0</v>
      </c>
      <c r="AI64" s="94"/>
      <c r="AJ64" s="95">
        <f>IFERROR(AI64/AE64,"-")</f>
        <v>0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171</v>
      </c>
      <c r="C65" s="184" t="s">
        <v>58</v>
      </c>
      <c r="D65" s="184"/>
      <c r="E65" s="184" t="s">
        <v>169</v>
      </c>
      <c r="F65" s="184" t="s">
        <v>154</v>
      </c>
      <c r="G65" s="184" t="s">
        <v>66</v>
      </c>
      <c r="H65" s="87"/>
      <c r="I65" s="87"/>
      <c r="J65" s="87"/>
      <c r="K65" s="176"/>
      <c r="L65" s="79">
        <v>32</v>
      </c>
      <c r="M65" s="79">
        <v>6</v>
      </c>
      <c r="N65" s="79">
        <v>1</v>
      </c>
      <c r="O65" s="88">
        <v>2</v>
      </c>
      <c r="P65" s="89">
        <v>0</v>
      </c>
      <c r="Q65" s="90">
        <f>O65+P65</f>
        <v>2</v>
      </c>
      <c r="R65" s="80">
        <f>IFERROR(Q65/N65,"-")</f>
        <v>2</v>
      </c>
      <c r="S65" s="79">
        <v>0</v>
      </c>
      <c r="T65" s="79">
        <v>0</v>
      </c>
      <c r="U65" s="80">
        <f>IFERROR(T65/(Q65),"-")</f>
        <v>0</v>
      </c>
      <c r="V65" s="81"/>
      <c r="W65" s="82">
        <v>1</v>
      </c>
      <c r="X65" s="80">
        <f>IF(Q65=0,"-",W65/Q65)</f>
        <v>0.5</v>
      </c>
      <c r="Y65" s="181">
        <v>16000</v>
      </c>
      <c r="Z65" s="182">
        <f>IFERROR(Y65/Q65,"-")</f>
        <v>8000</v>
      </c>
      <c r="AA65" s="182">
        <f>IFERROR(Y65/W65,"-")</f>
        <v>16000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0.5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1</v>
      </c>
      <c r="BY65" s="124">
        <f>IF(Q65=0,"",IF(BX65=0,"",(BX65/Q65)))</f>
        <v>0.5</v>
      </c>
      <c r="BZ65" s="125">
        <v>1</v>
      </c>
      <c r="CA65" s="126">
        <f>IFERROR(BZ65/BX65,"-")</f>
        <v>1</v>
      </c>
      <c r="CB65" s="127">
        <v>8000</v>
      </c>
      <c r="CC65" s="128">
        <f>IFERROR(CB65/BX65,"-")</f>
        <v>8000</v>
      </c>
      <c r="CD65" s="129">
        <v>1</v>
      </c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16000</v>
      </c>
      <c r="CR65" s="138">
        <v>8000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1.1</v>
      </c>
      <c r="B66" s="184" t="s">
        <v>172</v>
      </c>
      <c r="C66" s="184" t="s">
        <v>58</v>
      </c>
      <c r="D66" s="184"/>
      <c r="E66" s="184" t="s">
        <v>169</v>
      </c>
      <c r="F66" s="184" t="s">
        <v>159</v>
      </c>
      <c r="G66" s="184" t="s">
        <v>61</v>
      </c>
      <c r="H66" s="87" t="s">
        <v>88</v>
      </c>
      <c r="I66" s="87" t="s">
        <v>170</v>
      </c>
      <c r="J66" s="87" t="s">
        <v>116</v>
      </c>
      <c r="K66" s="176">
        <v>30000</v>
      </c>
      <c r="L66" s="79">
        <v>2</v>
      </c>
      <c r="M66" s="79">
        <v>0</v>
      </c>
      <c r="N66" s="79">
        <v>35</v>
      </c>
      <c r="O66" s="88">
        <v>1</v>
      </c>
      <c r="P66" s="89">
        <v>0</v>
      </c>
      <c r="Q66" s="90">
        <f>O66+P66</f>
        <v>1</v>
      </c>
      <c r="R66" s="80">
        <f>IFERROR(Q66/N66,"-")</f>
        <v>0.028571428571429</v>
      </c>
      <c r="S66" s="79">
        <v>0</v>
      </c>
      <c r="T66" s="79">
        <v>1</v>
      </c>
      <c r="U66" s="80">
        <f>IFERROR(T66/(Q66),"-")</f>
        <v>1</v>
      </c>
      <c r="V66" s="81">
        <f>IFERROR(K66/SUM(Q66:Q67),"-")</f>
        <v>7500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3000</v>
      </c>
      <c r="AC66" s="83">
        <f>SUM(Y66:Y67)/SUM(K66:K67)</f>
        <v>1.1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1</v>
      </c>
      <c r="BP66" s="117">
        <f>IF(Q66=0,"",IF(BO66=0,"",(BO66/Q66)))</f>
        <v>1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173</v>
      </c>
      <c r="C67" s="184" t="s">
        <v>58</v>
      </c>
      <c r="D67" s="184"/>
      <c r="E67" s="184" t="s">
        <v>169</v>
      </c>
      <c r="F67" s="184" t="s">
        <v>159</v>
      </c>
      <c r="G67" s="184" t="s">
        <v>66</v>
      </c>
      <c r="H67" s="87"/>
      <c r="I67" s="87"/>
      <c r="J67" s="87"/>
      <c r="K67" s="176"/>
      <c r="L67" s="79">
        <v>15</v>
      </c>
      <c r="M67" s="79">
        <v>8</v>
      </c>
      <c r="N67" s="79">
        <v>1</v>
      </c>
      <c r="O67" s="88">
        <v>3</v>
      </c>
      <c r="P67" s="89">
        <v>0</v>
      </c>
      <c r="Q67" s="90">
        <f>O67+P67</f>
        <v>3</v>
      </c>
      <c r="R67" s="80">
        <f>IFERROR(Q67/N67,"-")</f>
        <v>3</v>
      </c>
      <c r="S67" s="79">
        <v>1</v>
      </c>
      <c r="T67" s="79">
        <v>0</v>
      </c>
      <c r="U67" s="80">
        <f>IFERROR(T67/(Q67),"-")</f>
        <v>0</v>
      </c>
      <c r="V67" s="81"/>
      <c r="W67" s="82">
        <v>1</v>
      </c>
      <c r="X67" s="80">
        <f>IF(Q67=0,"-",W67/Q67)</f>
        <v>0.33333333333333</v>
      </c>
      <c r="Y67" s="181">
        <v>33000</v>
      </c>
      <c r="Z67" s="182">
        <f>IFERROR(Y67/Q67,"-")</f>
        <v>11000</v>
      </c>
      <c r="AA67" s="182">
        <f>IFERROR(Y67/W67,"-")</f>
        <v>33000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0.33333333333333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1</v>
      </c>
      <c r="BP67" s="117">
        <f>IF(Q67=0,"",IF(BO67=0,"",(BO67/Q67)))</f>
        <v>0.33333333333333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>
        <v>1</v>
      </c>
      <c r="CH67" s="131">
        <f>IF(Q67=0,"",IF(CG67=0,"",(CG67/Q67)))</f>
        <v>0.33333333333333</v>
      </c>
      <c r="CI67" s="132">
        <v>1</v>
      </c>
      <c r="CJ67" s="133">
        <f>IFERROR(CI67/CG67,"-")</f>
        <v>1</v>
      </c>
      <c r="CK67" s="134">
        <v>33000</v>
      </c>
      <c r="CL67" s="135">
        <f>IFERROR(CK67/CG67,"-")</f>
        <v>33000</v>
      </c>
      <c r="CM67" s="136"/>
      <c r="CN67" s="136"/>
      <c r="CO67" s="136">
        <v>1</v>
      </c>
      <c r="CP67" s="137">
        <v>1</v>
      </c>
      <c r="CQ67" s="138">
        <v>33000</v>
      </c>
      <c r="CR67" s="138">
        <v>33000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</v>
      </c>
      <c r="B68" s="184" t="s">
        <v>174</v>
      </c>
      <c r="C68" s="184" t="s">
        <v>58</v>
      </c>
      <c r="D68" s="184"/>
      <c r="E68" s="184" t="s">
        <v>169</v>
      </c>
      <c r="F68" s="184" t="s">
        <v>162</v>
      </c>
      <c r="G68" s="184" t="s">
        <v>61</v>
      </c>
      <c r="H68" s="87" t="s">
        <v>88</v>
      </c>
      <c r="I68" s="87" t="s">
        <v>170</v>
      </c>
      <c r="J68" s="185" t="s">
        <v>80</v>
      </c>
      <c r="K68" s="176">
        <v>30000</v>
      </c>
      <c r="L68" s="79">
        <v>3</v>
      </c>
      <c r="M68" s="79">
        <v>0</v>
      </c>
      <c r="N68" s="79">
        <v>17</v>
      </c>
      <c r="O68" s="88">
        <v>0</v>
      </c>
      <c r="P68" s="89">
        <v>0</v>
      </c>
      <c r="Q68" s="90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 t="str">
        <f>IFERROR(K68/SUM(Q68:Q69),"-")</f>
        <v>-</v>
      </c>
      <c r="W68" s="82">
        <v>0</v>
      </c>
      <c r="X68" s="80" t="str">
        <f>IF(Q68=0,"-",W68/Q68)</f>
        <v>-</v>
      </c>
      <c r="Y68" s="181">
        <v>0</v>
      </c>
      <c r="Z68" s="182" t="str">
        <f>IFERROR(Y68/Q68,"-")</f>
        <v>-</v>
      </c>
      <c r="AA68" s="182" t="str">
        <f>IFERROR(Y68/W68,"-")</f>
        <v>-</v>
      </c>
      <c r="AB68" s="176">
        <f>SUM(Y68:Y69)-SUM(K68:K69)</f>
        <v>-30000</v>
      </c>
      <c r="AC68" s="83">
        <f>SUM(Y68:Y69)/SUM(K68:K69)</f>
        <v>0</v>
      </c>
      <c r="AD68" s="77"/>
      <c r="AE68" s="91"/>
      <c r="AF68" s="92" t="str">
        <f>IF(Q68=0,"",IF(AE68=0,"",(AE68/Q68)))</f>
        <v/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 t="str">
        <f>IF(Q68=0,"",IF(AN68=0,"",(AN68/Q68)))</f>
        <v/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 t="str">
        <f>IF(Q68=0,"",IF(AW68=0,"",(AW68/Q68)))</f>
        <v/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 t="str">
        <f>IF(Q68=0,"",IF(BF68=0,"",(BF68/Q68)))</f>
        <v/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 t="str">
        <f>IF(Q68=0,"",IF(BO68=0,"",(BO68/Q68)))</f>
        <v/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 t="str">
        <f>IF(Q68=0,"",IF(BX68=0,"",(BX68/Q68)))</f>
        <v/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 t="str">
        <f>IF(Q68=0,"",IF(CG68=0,"",(CG68/Q68)))</f>
        <v/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175</v>
      </c>
      <c r="C69" s="184" t="s">
        <v>58</v>
      </c>
      <c r="D69" s="184"/>
      <c r="E69" s="184" t="s">
        <v>169</v>
      </c>
      <c r="F69" s="184" t="s">
        <v>162</v>
      </c>
      <c r="G69" s="184" t="s">
        <v>66</v>
      </c>
      <c r="H69" s="87"/>
      <c r="I69" s="87"/>
      <c r="J69" s="87"/>
      <c r="K69" s="176"/>
      <c r="L69" s="79">
        <v>32</v>
      </c>
      <c r="M69" s="79">
        <v>4</v>
      </c>
      <c r="N69" s="79">
        <v>1</v>
      </c>
      <c r="O69" s="88">
        <v>0</v>
      </c>
      <c r="P69" s="89">
        <v>0</v>
      </c>
      <c r="Q69" s="90">
        <f>O69+P69</f>
        <v>0</v>
      </c>
      <c r="R69" s="80">
        <f>IFERROR(Q69/N69,"-")</f>
        <v>0</v>
      </c>
      <c r="S69" s="79">
        <v>0</v>
      </c>
      <c r="T69" s="79">
        <v>0</v>
      </c>
      <c r="U69" s="80" t="str">
        <f>IFERROR(T69/(Q69),"-")</f>
        <v>-</v>
      </c>
      <c r="V69" s="81"/>
      <c r="W69" s="82">
        <v>0</v>
      </c>
      <c r="X69" s="80" t="str">
        <f>IF(Q69=0,"-",W69/Q69)</f>
        <v>-</v>
      </c>
      <c r="Y69" s="181">
        <v>0</v>
      </c>
      <c r="Z69" s="182" t="str">
        <f>IFERROR(Y69/Q69,"-")</f>
        <v>-</v>
      </c>
      <c r="AA69" s="182" t="str">
        <f>IFERROR(Y69/W69,"-")</f>
        <v>-</v>
      </c>
      <c r="AB69" s="176"/>
      <c r="AC69" s="83"/>
      <c r="AD69" s="77"/>
      <c r="AE69" s="91"/>
      <c r="AF69" s="92" t="str">
        <f>IF(Q69=0,"",IF(AE69=0,"",(AE69/Q69)))</f>
        <v/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 t="str">
        <f>IF(Q69=0,"",IF(AN69=0,"",(AN69/Q69)))</f>
        <v/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 t="str">
        <f>IF(Q69=0,"",IF(AW69=0,"",(AW69/Q69)))</f>
        <v/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 t="str">
        <f>IF(Q69=0,"",IF(BF69=0,"",(BF69/Q69)))</f>
        <v/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 t="str">
        <f>IF(Q69=0,"",IF(BO69=0,"",(BO69/Q69)))</f>
        <v/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 t="str">
        <f>IF(Q69=0,"",IF(BX69=0,"",(BX69/Q69)))</f>
        <v/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 t="str">
        <f>IF(Q69=0,"",IF(CG69=0,"",(CG69/Q69)))</f>
        <v/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</v>
      </c>
      <c r="B70" s="184" t="s">
        <v>176</v>
      </c>
      <c r="C70" s="184" t="s">
        <v>58</v>
      </c>
      <c r="D70" s="184"/>
      <c r="E70" s="184" t="s">
        <v>169</v>
      </c>
      <c r="F70" s="184" t="s">
        <v>166</v>
      </c>
      <c r="G70" s="184" t="s">
        <v>61</v>
      </c>
      <c r="H70" s="87" t="s">
        <v>88</v>
      </c>
      <c r="I70" s="87" t="s">
        <v>170</v>
      </c>
      <c r="J70" s="186" t="s">
        <v>71</v>
      </c>
      <c r="K70" s="176">
        <v>30000</v>
      </c>
      <c r="L70" s="79">
        <v>1</v>
      </c>
      <c r="M70" s="79">
        <v>0</v>
      </c>
      <c r="N70" s="79">
        <v>20</v>
      </c>
      <c r="O70" s="88">
        <v>0</v>
      </c>
      <c r="P70" s="89">
        <v>0</v>
      </c>
      <c r="Q70" s="90">
        <f>O70+P70</f>
        <v>0</v>
      </c>
      <c r="R70" s="80">
        <f>IFERROR(Q70/N70,"-")</f>
        <v>0</v>
      </c>
      <c r="S70" s="79">
        <v>0</v>
      </c>
      <c r="T70" s="79">
        <v>0</v>
      </c>
      <c r="U70" s="80" t="str">
        <f>IFERROR(T70/(Q70),"-")</f>
        <v>-</v>
      </c>
      <c r="V70" s="81">
        <f>IFERROR(K70/SUM(Q70:Q71),"-")</f>
        <v>30000</v>
      </c>
      <c r="W70" s="82">
        <v>0</v>
      </c>
      <c r="X70" s="80" t="str">
        <f>IF(Q70=0,"-",W70/Q70)</f>
        <v>-</v>
      </c>
      <c r="Y70" s="181">
        <v>0</v>
      </c>
      <c r="Z70" s="182" t="str">
        <f>IFERROR(Y70/Q70,"-")</f>
        <v>-</v>
      </c>
      <c r="AA70" s="182" t="str">
        <f>IFERROR(Y70/W70,"-")</f>
        <v>-</v>
      </c>
      <c r="AB70" s="176">
        <f>SUM(Y70:Y71)-SUM(K70:K71)</f>
        <v>-30000</v>
      </c>
      <c r="AC70" s="83">
        <f>SUM(Y70:Y71)/SUM(K70:K71)</f>
        <v>0</v>
      </c>
      <c r="AD70" s="77"/>
      <c r="AE70" s="91"/>
      <c r="AF70" s="92" t="str">
        <f>IF(Q70=0,"",IF(AE70=0,"",(AE70/Q70)))</f>
        <v/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 t="str">
        <f>IF(Q70=0,"",IF(AN70=0,"",(AN70/Q70)))</f>
        <v/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 t="str">
        <f>IF(Q70=0,"",IF(AW70=0,"",(AW70/Q70)))</f>
        <v/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 t="str">
        <f>IF(Q70=0,"",IF(BF70=0,"",(BF70/Q70)))</f>
        <v/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 t="str">
        <f>IF(Q70=0,"",IF(BO70=0,"",(BO70/Q70)))</f>
        <v/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 t="str">
        <f>IF(Q70=0,"",IF(BX70=0,"",(BX70/Q70)))</f>
        <v/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 t="str">
        <f>IF(Q70=0,"",IF(CG70=0,"",(CG70/Q70)))</f>
        <v/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177</v>
      </c>
      <c r="C71" s="184" t="s">
        <v>58</v>
      </c>
      <c r="D71" s="184"/>
      <c r="E71" s="184" t="s">
        <v>169</v>
      </c>
      <c r="F71" s="184" t="s">
        <v>166</v>
      </c>
      <c r="G71" s="184" t="s">
        <v>66</v>
      </c>
      <c r="H71" s="87"/>
      <c r="I71" s="87"/>
      <c r="J71" s="87"/>
      <c r="K71" s="176"/>
      <c r="L71" s="79">
        <v>5</v>
      </c>
      <c r="M71" s="79">
        <v>5</v>
      </c>
      <c r="N71" s="79">
        <v>7</v>
      </c>
      <c r="O71" s="88">
        <v>1</v>
      </c>
      <c r="P71" s="89">
        <v>0</v>
      </c>
      <c r="Q71" s="90">
        <f>O71+P71</f>
        <v>1</v>
      </c>
      <c r="R71" s="80">
        <f>IFERROR(Q71/N71,"-")</f>
        <v>0.14285714285714</v>
      </c>
      <c r="S71" s="79">
        <v>0</v>
      </c>
      <c r="T71" s="79">
        <v>0</v>
      </c>
      <c r="U71" s="80">
        <f>IFERROR(T71/(Q71),"-")</f>
        <v>0</v>
      </c>
      <c r="V71" s="81"/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1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</v>
      </c>
      <c r="B72" s="184" t="s">
        <v>178</v>
      </c>
      <c r="C72" s="184" t="s">
        <v>58</v>
      </c>
      <c r="D72" s="184"/>
      <c r="E72" s="184" t="s">
        <v>169</v>
      </c>
      <c r="F72" s="184" t="s">
        <v>154</v>
      </c>
      <c r="G72" s="184" t="s">
        <v>61</v>
      </c>
      <c r="H72" s="87" t="s">
        <v>88</v>
      </c>
      <c r="I72" s="87" t="s">
        <v>170</v>
      </c>
      <c r="J72" s="185" t="s">
        <v>64</v>
      </c>
      <c r="K72" s="176">
        <v>30000</v>
      </c>
      <c r="L72" s="79">
        <v>1</v>
      </c>
      <c r="M72" s="79">
        <v>0</v>
      </c>
      <c r="N72" s="79">
        <v>16</v>
      </c>
      <c r="O72" s="88">
        <v>1</v>
      </c>
      <c r="P72" s="89">
        <v>0</v>
      </c>
      <c r="Q72" s="90">
        <f>O72+P72</f>
        <v>1</v>
      </c>
      <c r="R72" s="80">
        <f>IFERROR(Q72/N72,"-")</f>
        <v>0.0625</v>
      </c>
      <c r="S72" s="79">
        <v>0</v>
      </c>
      <c r="T72" s="79">
        <v>0</v>
      </c>
      <c r="U72" s="80">
        <f>IFERROR(T72/(Q72),"-")</f>
        <v>0</v>
      </c>
      <c r="V72" s="81">
        <f>IFERROR(K72/SUM(Q72:Q73),"-")</f>
        <v>30000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-30000</v>
      </c>
      <c r="AC72" s="83">
        <f>SUM(Y72:Y73)/SUM(K72:K73)</f>
        <v>0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1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179</v>
      </c>
      <c r="C73" s="184" t="s">
        <v>58</v>
      </c>
      <c r="D73" s="184"/>
      <c r="E73" s="184" t="s">
        <v>169</v>
      </c>
      <c r="F73" s="184" t="s">
        <v>154</v>
      </c>
      <c r="G73" s="184" t="s">
        <v>66</v>
      </c>
      <c r="H73" s="87"/>
      <c r="I73" s="87"/>
      <c r="J73" s="87"/>
      <c r="K73" s="176"/>
      <c r="L73" s="79">
        <v>38</v>
      </c>
      <c r="M73" s="79">
        <v>5</v>
      </c>
      <c r="N73" s="79">
        <v>0</v>
      </c>
      <c r="O73" s="88">
        <v>0</v>
      </c>
      <c r="P73" s="89">
        <v>0</v>
      </c>
      <c r="Q73" s="90">
        <f>O73+P73</f>
        <v>0</v>
      </c>
      <c r="R73" s="80" t="str">
        <f>IFERROR(Q73/N73,"-")</f>
        <v>-</v>
      </c>
      <c r="S73" s="79">
        <v>0</v>
      </c>
      <c r="T73" s="79">
        <v>0</v>
      </c>
      <c r="U73" s="80" t="str">
        <f>IFERROR(T73/(Q73),"-")</f>
        <v>-</v>
      </c>
      <c r="V73" s="81"/>
      <c r="W73" s="82">
        <v>0</v>
      </c>
      <c r="X73" s="80" t="str">
        <f>IF(Q73=0,"-",W73/Q73)</f>
        <v>-</v>
      </c>
      <c r="Y73" s="181">
        <v>0</v>
      </c>
      <c r="Z73" s="182" t="str">
        <f>IFERROR(Y73/Q73,"-")</f>
        <v>-</v>
      </c>
      <c r="AA73" s="182" t="str">
        <f>IFERROR(Y73/W73,"-")</f>
        <v>-</v>
      </c>
      <c r="AB73" s="176"/>
      <c r="AC73" s="83"/>
      <c r="AD73" s="77"/>
      <c r="AE73" s="91"/>
      <c r="AF73" s="92" t="str">
        <f>IF(Q73=0,"",IF(AE73=0,"",(AE73/Q73)))</f>
        <v/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 t="str">
        <f>IF(Q73=0,"",IF(AN73=0,"",(AN73/Q73)))</f>
        <v/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 t="str">
        <f>IF(Q73=0,"",IF(AW73=0,"",(AW73/Q73)))</f>
        <v/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 t="str">
        <f>IF(Q73=0,"",IF(BF73=0,"",(BF73/Q73)))</f>
        <v/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 t="str">
        <f>IF(Q73=0,"",IF(BO73=0,"",(BO73/Q73)))</f>
        <v/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 t="str">
        <f>IF(Q73=0,"",IF(BX73=0,"",(BX73/Q73)))</f>
        <v/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 t="str">
        <f>IF(Q73=0,"",IF(CG73=0,"",(CG73/Q73)))</f>
        <v/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0.53333333333333</v>
      </c>
      <c r="B74" s="184" t="s">
        <v>180</v>
      </c>
      <c r="C74" s="184" t="s">
        <v>58</v>
      </c>
      <c r="D74" s="184"/>
      <c r="E74" s="184" t="s">
        <v>169</v>
      </c>
      <c r="F74" s="184" t="s">
        <v>159</v>
      </c>
      <c r="G74" s="184" t="s">
        <v>61</v>
      </c>
      <c r="H74" s="87" t="s">
        <v>88</v>
      </c>
      <c r="I74" s="87" t="s">
        <v>170</v>
      </c>
      <c r="J74" s="186" t="s">
        <v>98</v>
      </c>
      <c r="K74" s="176">
        <v>30000</v>
      </c>
      <c r="L74" s="79">
        <v>4</v>
      </c>
      <c r="M74" s="79">
        <v>0</v>
      </c>
      <c r="N74" s="79">
        <v>38</v>
      </c>
      <c r="O74" s="88">
        <v>1</v>
      </c>
      <c r="P74" s="89">
        <v>0</v>
      </c>
      <c r="Q74" s="90">
        <f>O74+P74</f>
        <v>1</v>
      </c>
      <c r="R74" s="80">
        <f>IFERROR(Q74/N74,"-")</f>
        <v>0.026315789473684</v>
      </c>
      <c r="S74" s="79">
        <v>0</v>
      </c>
      <c r="T74" s="79">
        <v>1</v>
      </c>
      <c r="U74" s="80">
        <f>IFERROR(T74/(Q74),"-")</f>
        <v>1</v>
      </c>
      <c r="V74" s="81">
        <f>IFERROR(K74/SUM(Q74:Q75),"-")</f>
        <v>10000</v>
      </c>
      <c r="W74" s="82">
        <v>1</v>
      </c>
      <c r="X74" s="80">
        <f>IF(Q74=0,"-",W74/Q74)</f>
        <v>1</v>
      </c>
      <c r="Y74" s="181">
        <v>10000</v>
      </c>
      <c r="Z74" s="182">
        <f>IFERROR(Y74/Q74,"-")</f>
        <v>10000</v>
      </c>
      <c r="AA74" s="182">
        <f>IFERROR(Y74/W74,"-")</f>
        <v>10000</v>
      </c>
      <c r="AB74" s="176">
        <f>SUM(Y74:Y75)-SUM(K74:K75)</f>
        <v>-14000</v>
      </c>
      <c r="AC74" s="83">
        <f>SUM(Y74:Y75)/SUM(K74:K75)</f>
        <v>0.53333333333333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1</v>
      </c>
      <c r="BH74" s="109">
        <v>1</v>
      </c>
      <c r="BI74" s="111">
        <f>IFERROR(BH74/BF74,"-")</f>
        <v>1</v>
      </c>
      <c r="BJ74" s="112">
        <v>10000</v>
      </c>
      <c r="BK74" s="113">
        <f>IFERROR(BJ74/BF74,"-")</f>
        <v>10000</v>
      </c>
      <c r="BL74" s="114"/>
      <c r="BM74" s="114">
        <v>1</v>
      </c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10000</v>
      </c>
      <c r="CR74" s="138">
        <v>10000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181</v>
      </c>
      <c r="C75" s="184" t="s">
        <v>58</v>
      </c>
      <c r="D75" s="184"/>
      <c r="E75" s="184" t="s">
        <v>169</v>
      </c>
      <c r="F75" s="184" t="s">
        <v>159</v>
      </c>
      <c r="G75" s="184" t="s">
        <v>66</v>
      </c>
      <c r="H75" s="87"/>
      <c r="I75" s="87"/>
      <c r="J75" s="87"/>
      <c r="K75" s="176"/>
      <c r="L75" s="79">
        <v>9</v>
      </c>
      <c r="M75" s="79">
        <v>7</v>
      </c>
      <c r="N75" s="79">
        <v>1</v>
      </c>
      <c r="O75" s="88">
        <v>2</v>
      </c>
      <c r="P75" s="89">
        <v>0</v>
      </c>
      <c r="Q75" s="90">
        <f>O75+P75</f>
        <v>2</v>
      </c>
      <c r="R75" s="80">
        <f>IFERROR(Q75/N75,"-")</f>
        <v>2</v>
      </c>
      <c r="S75" s="79">
        <v>1</v>
      </c>
      <c r="T75" s="79">
        <v>0</v>
      </c>
      <c r="U75" s="80">
        <f>IFERROR(T75/(Q75),"-")</f>
        <v>0</v>
      </c>
      <c r="V75" s="81"/>
      <c r="W75" s="82">
        <v>1</v>
      </c>
      <c r="X75" s="80">
        <f>IF(Q75=0,"-",W75/Q75)</f>
        <v>0.5</v>
      </c>
      <c r="Y75" s="181">
        <v>6000</v>
      </c>
      <c r="Z75" s="182">
        <f>IFERROR(Y75/Q75,"-")</f>
        <v>3000</v>
      </c>
      <c r="AA75" s="182">
        <f>IFERROR(Y75/W75,"-")</f>
        <v>6000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1</v>
      </c>
      <c r="BP75" s="117">
        <f>IF(Q75=0,"",IF(BO75=0,"",(BO75/Q75)))</f>
        <v>0.5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1</v>
      </c>
      <c r="BY75" s="124">
        <f>IF(Q75=0,"",IF(BX75=0,"",(BX75/Q75)))</f>
        <v>0.5</v>
      </c>
      <c r="BZ75" s="125">
        <v>1</v>
      </c>
      <c r="CA75" s="126">
        <f>IFERROR(BZ75/BX75,"-")</f>
        <v>1</v>
      </c>
      <c r="CB75" s="127">
        <v>6000</v>
      </c>
      <c r="CC75" s="128">
        <f>IFERROR(CB75/BX75,"-")</f>
        <v>6000</v>
      </c>
      <c r="CD75" s="129"/>
      <c r="CE75" s="129">
        <v>1</v>
      </c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1</v>
      </c>
      <c r="CQ75" s="138">
        <v>6000</v>
      </c>
      <c r="CR75" s="138">
        <v>6000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2.5</v>
      </c>
      <c r="B76" s="184" t="s">
        <v>182</v>
      </c>
      <c r="C76" s="184" t="s">
        <v>58</v>
      </c>
      <c r="D76" s="184"/>
      <c r="E76" s="184" t="s">
        <v>169</v>
      </c>
      <c r="F76" s="184" t="s">
        <v>162</v>
      </c>
      <c r="G76" s="184" t="s">
        <v>61</v>
      </c>
      <c r="H76" s="87" t="s">
        <v>88</v>
      </c>
      <c r="I76" s="87" t="s">
        <v>170</v>
      </c>
      <c r="J76" s="185" t="s">
        <v>132</v>
      </c>
      <c r="K76" s="176">
        <v>30000</v>
      </c>
      <c r="L76" s="79">
        <v>3</v>
      </c>
      <c r="M76" s="79">
        <v>0</v>
      </c>
      <c r="N76" s="79">
        <v>34</v>
      </c>
      <c r="O76" s="88">
        <v>2</v>
      </c>
      <c r="P76" s="89">
        <v>0</v>
      </c>
      <c r="Q76" s="90">
        <f>O76+P76</f>
        <v>2</v>
      </c>
      <c r="R76" s="80">
        <f>IFERROR(Q76/N76,"-")</f>
        <v>0.058823529411765</v>
      </c>
      <c r="S76" s="79">
        <v>1</v>
      </c>
      <c r="T76" s="79">
        <v>1</v>
      </c>
      <c r="U76" s="80">
        <f>IFERROR(T76/(Q76),"-")</f>
        <v>0.5</v>
      </c>
      <c r="V76" s="81">
        <f>IFERROR(K76/SUM(Q76:Q77),"-")</f>
        <v>7500</v>
      </c>
      <c r="W76" s="82">
        <v>2</v>
      </c>
      <c r="X76" s="80">
        <f>IF(Q76=0,"-",W76/Q76)</f>
        <v>1</v>
      </c>
      <c r="Y76" s="181">
        <v>75000</v>
      </c>
      <c r="Z76" s="182">
        <f>IFERROR(Y76/Q76,"-")</f>
        <v>37500</v>
      </c>
      <c r="AA76" s="182">
        <f>IFERROR(Y76/W76,"-")</f>
        <v>37500</v>
      </c>
      <c r="AB76" s="176">
        <f>SUM(Y76:Y77)-SUM(K76:K77)</f>
        <v>45000</v>
      </c>
      <c r="AC76" s="83">
        <f>SUM(Y76:Y77)/SUM(K76:K77)</f>
        <v>2.5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1</v>
      </c>
      <c r="BG76" s="110">
        <f>IF(Q76=0,"",IF(BF76=0,"",(BF76/Q76)))</f>
        <v>0.5</v>
      </c>
      <c r="BH76" s="109">
        <v>1</v>
      </c>
      <c r="BI76" s="111">
        <f>IFERROR(BH76/BF76,"-")</f>
        <v>1</v>
      </c>
      <c r="BJ76" s="112">
        <v>3000</v>
      </c>
      <c r="BK76" s="113">
        <f>IFERROR(BJ76/BF76,"-")</f>
        <v>3000</v>
      </c>
      <c r="BL76" s="114">
        <v>1</v>
      </c>
      <c r="BM76" s="114"/>
      <c r="BN76" s="114"/>
      <c r="BO76" s="116">
        <v>1</v>
      </c>
      <c r="BP76" s="117">
        <f>IF(Q76=0,"",IF(BO76=0,"",(BO76/Q76)))</f>
        <v>0.5</v>
      </c>
      <c r="BQ76" s="118">
        <v>1</v>
      </c>
      <c r="BR76" s="119">
        <f>IFERROR(BQ76/BO76,"-")</f>
        <v>1</v>
      </c>
      <c r="BS76" s="120">
        <v>72000</v>
      </c>
      <c r="BT76" s="121">
        <f>IFERROR(BS76/BO76,"-")</f>
        <v>72000</v>
      </c>
      <c r="BU76" s="122"/>
      <c r="BV76" s="122"/>
      <c r="BW76" s="122">
        <v>1</v>
      </c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2</v>
      </c>
      <c r="CQ76" s="138">
        <v>75000</v>
      </c>
      <c r="CR76" s="138">
        <v>72000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183</v>
      </c>
      <c r="C77" s="184" t="s">
        <v>58</v>
      </c>
      <c r="D77" s="184"/>
      <c r="E77" s="184" t="s">
        <v>169</v>
      </c>
      <c r="F77" s="184" t="s">
        <v>162</v>
      </c>
      <c r="G77" s="184" t="s">
        <v>66</v>
      </c>
      <c r="H77" s="87"/>
      <c r="I77" s="87"/>
      <c r="J77" s="87"/>
      <c r="K77" s="176"/>
      <c r="L77" s="79">
        <v>51</v>
      </c>
      <c r="M77" s="79">
        <v>9</v>
      </c>
      <c r="N77" s="79">
        <v>2</v>
      </c>
      <c r="O77" s="88">
        <v>2</v>
      </c>
      <c r="P77" s="89">
        <v>0</v>
      </c>
      <c r="Q77" s="90">
        <f>O77+P77</f>
        <v>2</v>
      </c>
      <c r="R77" s="80">
        <f>IFERROR(Q77/N77,"-")</f>
        <v>1</v>
      </c>
      <c r="S77" s="79">
        <v>0</v>
      </c>
      <c r="T77" s="79">
        <v>0</v>
      </c>
      <c r="U77" s="80">
        <f>IFERROR(T77/(Q77),"-")</f>
        <v>0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0.5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>
        <v>1</v>
      </c>
      <c r="BP77" s="117">
        <f>IF(Q77=0,"",IF(BO77=0,"",(BO77/Q77)))</f>
        <v>0.5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</v>
      </c>
      <c r="B78" s="184" t="s">
        <v>184</v>
      </c>
      <c r="C78" s="184" t="s">
        <v>58</v>
      </c>
      <c r="D78" s="184"/>
      <c r="E78" s="184" t="s">
        <v>169</v>
      </c>
      <c r="F78" s="184" t="s">
        <v>166</v>
      </c>
      <c r="G78" s="184" t="s">
        <v>61</v>
      </c>
      <c r="H78" s="87" t="s">
        <v>88</v>
      </c>
      <c r="I78" s="87" t="s">
        <v>170</v>
      </c>
      <c r="J78" s="186" t="s">
        <v>94</v>
      </c>
      <c r="K78" s="176">
        <v>30000</v>
      </c>
      <c r="L78" s="79">
        <v>0</v>
      </c>
      <c r="M78" s="79">
        <v>0</v>
      </c>
      <c r="N78" s="79">
        <v>43</v>
      </c>
      <c r="O78" s="88">
        <v>0</v>
      </c>
      <c r="P78" s="89">
        <v>0</v>
      </c>
      <c r="Q78" s="90">
        <f>O78+P78</f>
        <v>0</v>
      </c>
      <c r="R78" s="80">
        <f>IFERROR(Q78/N78,"-")</f>
        <v>0</v>
      </c>
      <c r="S78" s="79">
        <v>0</v>
      </c>
      <c r="T78" s="79">
        <v>0</v>
      </c>
      <c r="U78" s="80" t="str">
        <f>IFERROR(T78/(Q78),"-")</f>
        <v>-</v>
      </c>
      <c r="V78" s="81">
        <f>IFERROR(K78/SUM(Q78:Q79),"-")</f>
        <v>30000</v>
      </c>
      <c r="W78" s="82">
        <v>0</v>
      </c>
      <c r="X78" s="80" t="str">
        <f>IF(Q78=0,"-",W78/Q78)</f>
        <v>-</v>
      </c>
      <c r="Y78" s="181">
        <v>0</v>
      </c>
      <c r="Z78" s="182" t="str">
        <f>IFERROR(Y78/Q78,"-")</f>
        <v>-</v>
      </c>
      <c r="AA78" s="182" t="str">
        <f>IFERROR(Y78/W78,"-")</f>
        <v>-</v>
      </c>
      <c r="AB78" s="176">
        <f>SUM(Y78:Y79)-SUM(K78:K79)</f>
        <v>-30000</v>
      </c>
      <c r="AC78" s="83">
        <f>SUM(Y78:Y79)/SUM(K78:K79)</f>
        <v>0</v>
      </c>
      <c r="AD78" s="77"/>
      <c r="AE78" s="91"/>
      <c r="AF78" s="92" t="str">
        <f>IF(Q78=0,"",IF(AE78=0,"",(AE78/Q78)))</f>
        <v/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 t="str">
        <f>IF(Q78=0,"",IF(AN78=0,"",(AN78/Q78)))</f>
        <v/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 t="str">
        <f>IF(Q78=0,"",IF(AW78=0,"",(AW78/Q78)))</f>
        <v/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 t="str">
        <f>IF(Q78=0,"",IF(BF78=0,"",(BF78/Q78)))</f>
        <v/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/>
      <c r="BP78" s="117" t="str">
        <f>IF(Q78=0,"",IF(BO78=0,"",(BO78/Q78)))</f>
        <v/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/>
      <c r="BY78" s="124" t="str">
        <f>IF(Q78=0,"",IF(BX78=0,"",(BX78/Q78)))</f>
        <v/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 t="str">
        <f>IF(Q78=0,"",IF(CG78=0,"",(CG78/Q78)))</f>
        <v/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185</v>
      </c>
      <c r="C79" s="184" t="s">
        <v>58</v>
      </c>
      <c r="D79" s="184"/>
      <c r="E79" s="184" t="s">
        <v>169</v>
      </c>
      <c r="F79" s="184" t="s">
        <v>166</v>
      </c>
      <c r="G79" s="184" t="s">
        <v>66</v>
      </c>
      <c r="H79" s="87"/>
      <c r="I79" s="87"/>
      <c r="J79" s="87"/>
      <c r="K79" s="176"/>
      <c r="L79" s="79">
        <v>2</v>
      </c>
      <c r="M79" s="79">
        <v>2</v>
      </c>
      <c r="N79" s="79">
        <v>2</v>
      </c>
      <c r="O79" s="88">
        <v>1</v>
      </c>
      <c r="P79" s="89">
        <v>0</v>
      </c>
      <c r="Q79" s="90">
        <f>O79+P79</f>
        <v>1</v>
      </c>
      <c r="R79" s="80">
        <f>IFERROR(Q79/N79,"-")</f>
        <v>0.5</v>
      </c>
      <c r="S79" s="79">
        <v>0</v>
      </c>
      <c r="T79" s="79">
        <v>0</v>
      </c>
      <c r="U79" s="80">
        <f>IFERROR(T79/(Q79),"-")</f>
        <v>0</v>
      </c>
      <c r="V79" s="81"/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1</v>
      </c>
      <c r="BP79" s="117">
        <f>IF(Q79=0,"",IF(BO79=0,"",(BO79/Q79)))</f>
        <v>1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0.2</v>
      </c>
      <c r="B80" s="184" t="s">
        <v>186</v>
      </c>
      <c r="C80" s="184" t="s">
        <v>58</v>
      </c>
      <c r="D80" s="184"/>
      <c r="E80" s="184" t="s">
        <v>187</v>
      </c>
      <c r="F80" s="184" t="s">
        <v>166</v>
      </c>
      <c r="G80" s="184" t="s">
        <v>61</v>
      </c>
      <c r="H80" s="87" t="s">
        <v>112</v>
      </c>
      <c r="I80" s="87" t="s">
        <v>188</v>
      </c>
      <c r="J80" s="186" t="s">
        <v>121</v>
      </c>
      <c r="K80" s="176">
        <v>100000</v>
      </c>
      <c r="L80" s="79">
        <v>3</v>
      </c>
      <c r="M80" s="79">
        <v>0</v>
      </c>
      <c r="N80" s="79">
        <v>23</v>
      </c>
      <c r="O80" s="88">
        <v>0</v>
      </c>
      <c r="P80" s="89">
        <v>0</v>
      </c>
      <c r="Q80" s="90">
        <f>O80+P80</f>
        <v>0</v>
      </c>
      <c r="R80" s="80">
        <f>IFERROR(Q80/N80,"-")</f>
        <v>0</v>
      </c>
      <c r="S80" s="79">
        <v>0</v>
      </c>
      <c r="T80" s="79">
        <v>0</v>
      </c>
      <c r="U80" s="80" t="str">
        <f>IFERROR(T80/(Q80),"-")</f>
        <v>-</v>
      </c>
      <c r="V80" s="81">
        <f>IFERROR(K80/SUM(Q80:Q84),"-")</f>
        <v>7692.3076923077</v>
      </c>
      <c r="W80" s="82">
        <v>0</v>
      </c>
      <c r="X80" s="80" t="str">
        <f>IF(Q80=0,"-",W80/Q80)</f>
        <v>-</v>
      </c>
      <c r="Y80" s="181">
        <v>0</v>
      </c>
      <c r="Z80" s="182" t="str">
        <f>IFERROR(Y80/Q80,"-")</f>
        <v>-</v>
      </c>
      <c r="AA80" s="182" t="str">
        <f>IFERROR(Y80/W80,"-")</f>
        <v>-</v>
      </c>
      <c r="AB80" s="176">
        <f>SUM(Y80:Y84)-SUM(K80:K84)</f>
        <v>-80000</v>
      </c>
      <c r="AC80" s="83">
        <f>SUM(Y80:Y84)/SUM(K80:K84)</f>
        <v>0.2</v>
      </c>
      <c r="AD80" s="77"/>
      <c r="AE80" s="91"/>
      <c r="AF80" s="92" t="str">
        <f>IF(Q80=0,"",IF(AE80=0,"",(AE80/Q80)))</f>
        <v/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 t="str">
        <f>IF(Q80=0,"",IF(AN80=0,"",(AN80/Q80)))</f>
        <v/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 t="str">
        <f>IF(Q80=0,"",IF(AW80=0,"",(AW80/Q80)))</f>
        <v/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 t="str">
        <f>IF(Q80=0,"",IF(BF80=0,"",(BF80/Q80)))</f>
        <v/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 t="str">
        <f>IF(Q80=0,"",IF(BO80=0,"",(BO80/Q80)))</f>
        <v/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 t="str">
        <f>IF(Q80=0,"",IF(BX80=0,"",(BX80/Q80)))</f>
        <v/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 t="str">
        <f>IF(Q80=0,"",IF(CG80=0,"",(CG80/Q80)))</f>
        <v/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189</v>
      </c>
      <c r="C81" s="184" t="s">
        <v>58</v>
      </c>
      <c r="D81" s="184"/>
      <c r="E81" s="184" t="s">
        <v>187</v>
      </c>
      <c r="F81" s="184" t="s">
        <v>162</v>
      </c>
      <c r="G81" s="184" t="s">
        <v>61</v>
      </c>
      <c r="H81" s="87" t="s">
        <v>112</v>
      </c>
      <c r="I81" s="87" t="s">
        <v>188</v>
      </c>
      <c r="J81" s="185" t="s">
        <v>80</v>
      </c>
      <c r="K81" s="176"/>
      <c r="L81" s="79">
        <v>1</v>
      </c>
      <c r="M81" s="79">
        <v>0</v>
      </c>
      <c r="N81" s="79">
        <v>33</v>
      </c>
      <c r="O81" s="88">
        <v>1</v>
      </c>
      <c r="P81" s="89">
        <v>0</v>
      </c>
      <c r="Q81" s="90">
        <f>O81+P81</f>
        <v>1</v>
      </c>
      <c r="R81" s="80">
        <f>IFERROR(Q81/N81,"-")</f>
        <v>0.03030303030303</v>
      </c>
      <c r="S81" s="79">
        <v>0</v>
      </c>
      <c r="T81" s="79">
        <v>1</v>
      </c>
      <c r="U81" s="80">
        <f>IFERROR(T81/(Q81),"-")</f>
        <v>1</v>
      </c>
      <c r="V81" s="81"/>
      <c r="W81" s="82">
        <v>1</v>
      </c>
      <c r="X81" s="80">
        <f>IF(Q81=0,"-",W81/Q81)</f>
        <v>1</v>
      </c>
      <c r="Y81" s="181">
        <v>5000</v>
      </c>
      <c r="Z81" s="182">
        <f>IFERROR(Y81/Q81,"-")</f>
        <v>5000</v>
      </c>
      <c r="AA81" s="182">
        <f>IFERROR(Y81/W81,"-")</f>
        <v>5000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/>
      <c r="BP81" s="117">
        <f>IF(Q81=0,"",IF(BO81=0,"",(BO81/Q81)))</f>
        <v>0</v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>
        <v>1</v>
      </c>
      <c r="BY81" s="124">
        <f>IF(Q81=0,"",IF(BX81=0,"",(BX81/Q81)))</f>
        <v>1</v>
      </c>
      <c r="BZ81" s="125">
        <v>1</v>
      </c>
      <c r="CA81" s="126">
        <f>IFERROR(BZ81/BX81,"-")</f>
        <v>1</v>
      </c>
      <c r="CB81" s="127">
        <v>5000</v>
      </c>
      <c r="CC81" s="128">
        <f>IFERROR(CB81/BX81,"-")</f>
        <v>5000</v>
      </c>
      <c r="CD81" s="129">
        <v>1</v>
      </c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1</v>
      </c>
      <c r="CQ81" s="138">
        <v>5000</v>
      </c>
      <c r="CR81" s="138">
        <v>5000</v>
      </c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190</v>
      </c>
      <c r="C82" s="184" t="s">
        <v>58</v>
      </c>
      <c r="D82" s="184"/>
      <c r="E82" s="184" t="s">
        <v>187</v>
      </c>
      <c r="F82" s="184" t="s">
        <v>159</v>
      </c>
      <c r="G82" s="184" t="s">
        <v>61</v>
      </c>
      <c r="H82" s="87" t="s">
        <v>112</v>
      </c>
      <c r="I82" s="87" t="s">
        <v>188</v>
      </c>
      <c r="J82" s="186" t="s">
        <v>98</v>
      </c>
      <c r="K82" s="176"/>
      <c r="L82" s="79">
        <v>6</v>
      </c>
      <c r="M82" s="79">
        <v>0</v>
      </c>
      <c r="N82" s="79">
        <v>29</v>
      </c>
      <c r="O82" s="88">
        <v>1</v>
      </c>
      <c r="P82" s="89">
        <v>0</v>
      </c>
      <c r="Q82" s="90">
        <f>O82+P82</f>
        <v>1</v>
      </c>
      <c r="R82" s="80">
        <f>IFERROR(Q82/N82,"-")</f>
        <v>0.03448275862069</v>
      </c>
      <c r="S82" s="79">
        <v>0</v>
      </c>
      <c r="T82" s="79">
        <v>1</v>
      </c>
      <c r="U82" s="80">
        <f>IFERROR(T82/(Q82),"-")</f>
        <v>1</v>
      </c>
      <c r="V82" s="81"/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1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191</v>
      </c>
      <c r="C83" s="184" t="s">
        <v>58</v>
      </c>
      <c r="D83" s="184"/>
      <c r="E83" s="184" t="s">
        <v>187</v>
      </c>
      <c r="F83" s="184" t="s">
        <v>154</v>
      </c>
      <c r="G83" s="184" t="s">
        <v>61</v>
      </c>
      <c r="H83" s="87" t="s">
        <v>112</v>
      </c>
      <c r="I83" s="87" t="s">
        <v>188</v>
      </c>
      <c r="J83" s="185" t="s">
        <v>132</v>
      </c>
      <c r="K83" s="176"/>
      <c r="L83" s="79">
        <v>6</v>
      </c>
      <c r="M83" s="79">
        <v>0</v>
      </c>
      <c r="N83" s="79">
        <v>29</v>
      </c>
      <c r="O83" s="88">
        <v>2</v>
      </c>
      <c r="P83" s="89">
        <v>0</v>
      </c>
      <c r="Q83" s="90">
        <f>O83+P83</f>
        <v>2</v>
      </c>
      <c r="R83" s="80">
        <f>IFERROR(Q83/N83,"-")</f>
        <v>0.068965517241379</v>
      </c>
      <c r="S83" s="79">
        <v>0</v>
      </c>
      <c r="T83" s="79">
        <v>2</v>
      </c>
      <c r="U83" s="80">
        <f>IFERROR(T83/(Q83),"-")</f>
        <v>1</v>
      </c>
      <c r="V83" s="81"/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1</v>
      </c>
      <c r="BP83" s="117">
        <f>IF(Q83=0,"",IF(BO83=0,"",(BO83/Q83)))</f>
        <v>0.5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>
        <v>1</v>
      </c>
      <c r="BY83" s="124">
        <f>IF(Q83=0,"",IF(BX83=0,"",(BX83/Q83)))</f>
        <v>0.5</v>
      </c>
      <c r="BZ83" s="125"/>
      <c r="CA83" s="126">
        <f>IFERROR(BZ83/BX83,"-")</f>
        <v>0</v>
      </c>
      <c r="CB83" s="127"/>
      <c r="CC83" s="128">
        <f>IFERROR(CB83/BX83,"-")</f>
        <v>0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192</v>
      </c>
      <c r="C84" s="184" t="s">
        <v>58</v>
      </c>
      <c r="D84" s="184"/>
      <c r="E84" s="184" t="s">
        <v>193</v>
      </c>
      <c r="F84" s="184" t="s">
        <v>193</v>
      </c>
      <c r="G84" s="184" t="s">
        <v>66</v>
      </c>
      <c r="H84" s="87" t="s">
        <v>194</v>
      </c>
      <c r="I84" s="87"/>
      <c r="J84" s="87"/>
      <c r="K84" s="176"/>
      <c r="L84" s="79">
        <v>56</v>
      </c>
      <c r="M84" s="79">
        <v>38</v>
      </c>
      <c r="N84" s="79">
        <v>18</v>
      </c>
      <c r="O84" s="88">
        <v>8</v>
      </c>
      <c r="P84" s="89">
        <v>1</v>
      </c>
      <c r="Q84" s="90">
        <f>O84+P84</f>
        <v>9</v>
      </c>
      <c r="R84" s="80">
        <f>IFERROR(Q84/N84,"-")</f>
        <v>0.5</v>
      </c>
      <c r="S84" s="79">
        <v>4</v>
      </c>
      <c r="T84" s="79">
        <v>0</v>
      </c>
      <c r="U84" s="80">
        <f>IFERROR(T84/(Q84),"-")</f>
        <v>0</v>
      </c>
      <c r="V84" s="81"/>
      <c r="W84" s="82">
        <v>2</v>
      </c>
      <c r="X84" s="80">
        <f>IF(Q84=0,"-",W84/Q84)</f>
        <v>0.22222222222222</v>
      </c>
      <c r="Y84" s="181">
        <v>15000</v>
      </c>
      <c r="Z84" s="182">
        <f>IFERROR(Y84/Q84,"-")</f>
        <v>1666.6666666667</v>
      </c>
      <c r="AA84" s="182">
        <f>IFERROR(Y84/W84,"-")</f>
        <v>7500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3</v>
      </c>
      <c r="BG84" s="110">
        <f>IF(Q84=0,"",IF(BF84=0,"",(BF84/Q84)))</f>
        <v>0.33333333333333</v>
      </c>
      <c r="BH84" s="109">
        <v>1</v>
      </c>
      <c r="BI84" s="111">
        <f>IFERROR(BH84/BF84,"-")</f>
        <v>0.33333333333333</v>
      </c>
      <c r="BJ84" s="112">
        <v>10000</v>
      </c>
      <c r="BK84" s="113">
        <f>IFERROR(BJ84/BF84,"-")</f>
        <v>3333.3333333333</v>
      </c>
      <c r="BL84" s="114"/>
      <c r="BM84" s="114">
        <v>1</v>
      </c>
      <c r="BN84" s="114"/>
      <c r="BO84" s="116">
        <v>2</v>
      </c>
      <c r="BP84" s="117">
        <f>IF(Q84=0,"",IF(BO84=0,"",(BO84/Q84)))</f>
        <v>0.22222222222222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4</v>
      </c>
      <c r="BY84" s="124">
        <f>IF(Q84=0,"",IF(BX84=0,"",(BX84/Q84)))</f>
        <v>0.44444444444444</v>
      </c>
      <c r="BZ84" s="125">
        <v>1</v>
      </c>
      <c r="CA84" s="126">
        <f>IFERROR(BZ84/BX84,"-")</f>
        <v>0.25</v>
      </c>
      <c r="CB84" s="127">
        <v>5000</v>
      </c>
      <c r="CC84" s="128">
        <f>IFERROR(CB84/BX84,"-")</f>
        <v>1250</v>
      </c>
      <c r="CD84" s="129">
        <v>1</v>
      </c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2</v>
      </c>
      <c r="CQ84" s="138">
        <v>15000</v>
      </c>
      <c r="CR84" s="138">
        <v>10000</v>
      </c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30"/>
      <c r="B85" s="84"/>
      <c r="C85" s="84"/>
      <c r="D85" s="85"/>
      <c r="E85" s="85"/>
      <c r="F85" s="85"/>
      <c r="G85" s="86"/>
      <c r="H85" s="87"/>
      <c r="I85" s="87"/>
      <c r="J85" s="87"/>
      <c r="K85" s="177"/>
      <c r="L85" s="34"/>
      <c r="M85" s="34"/>
      <c r="N85" s="31"/>
      <c r="O85" s="23"/>
      <c r="P85" s="23"/>
      <c r="Q85" s="23"/>
      <c r="R85" s="32"/>
      <c r="S85" s="32"/>
      <c r="T85" s="23"/>
      <c r="U85" s="32"/>
      <c r="V85" s="25"/>
      <c r="W85" s="25"/>
      <c r="X85" s="25"/>
      <c r="Y85" s="183"/>
      <c r="Z85" s="183"/>
      <c r="AA85" s="183"/>
      <c r="AB85" s="183"/>
      <c r="AC85" s="33"/>
      <c r="AD85" s="57"/>
      <c r="AE85" s="61"/>
      <c r="AF85" s="62"/>
      <c r="AG85" s="61"/>
      <c r="AH85" s="65"/>
      <c r="AI85" s="66"/>
      <c r="AJ85" s="67"/>
      <c r="AK85" s="68"/>
      <c r="AL85" s="68"/>
      <c r="AM85" s="68"/>
      <c r="AN85" s="61"/>
      <c r="AO85" s="62"/>
      <c r="AP85" s="61"/>
      <c r="AQ85" s="65"/>
      <c r="AR85" s="66"/>
      <c r="AS85" s="67"/>
      <c r="AT85" s="68"/>
      <c r="AU85" s="68"/>
      <c r="AV85" s="68"/>
      <c r="AW85" s="61"/>
      <c r="AX85" s="62"/>
      <c r="AY85" s="61"/>
      <c r="AZ85" s="65"/>
      <c r="BA85" s="66"/>
      <c r="BB85" s="67"/>
      <c r="BC85" s="68"/>
      <c r="BD85" s="68"/>
      <c r="BE85" s="68"/>
      <c r="BF85" s="61"/>
      <c r="BG85" s="62"/>
      <c r="BH85" s="61"/>
      <c r="BI85" s="65"/>
      <c r="BJ85" s="66"/>
      <c r="BK85" s="67"/>
      <c r="BL85" s="68"/>
      <c r="BM85" s="68"/>
      <c r="BN85" s="68"/>
      <c r="BO85" s="63"/>
      <c r="BP85" s="64"/>
      <c r="BQ85" s="61"/>
      <c r="BR85" s="65"/>
      <c r="BS85" s="66"/>
      <c r="BT85" s="67"/>
      <c r="BU85" s="68"/>
      <c r="BV85" s="68"/>
      <c r="BW85" s="68"/>
      <c r="BX85" s="63"/>
      <c r="BY85" s="64"/>
      <c r="BZ85" s="61"/>
      <c r="CA85" s="65"/>
      <c r="CB85" s="66"/>
      <c r="CC85" s="67"/>
      <c r="CD85" s="68"/>
      <c r="CE85" s="68"/>
      <c r="CF85" s="68"/>
      <c r="CG85" s="63"/>
      <c r="CH85" s="64"/>
      <c r="CI85" s="61"/>
      <c r="CJ85" s="65"/>
      <c r="CK85" s="66"/>
      <c r="CL85" s="67"/>
      <c r="CM85" s="68"/>
      <c r="CN85" s="68"/>
      <c r="CO85" s="68"/>
      <c r="CP85" s="69"/>
      <c r="CQ85" s="66"/>
      <c r="CR85" s="66"/>
      <c r="CS85" s="66"/>
      <c r="CT85" s="70"/>
    </row>
    <row r="86" spans="1:99">
      <c r="A86" s="30"/>
      <c r="B86" s="37"/>
      <c r="C86" s="37"/>
      <c r="D86" s="21"/>
      <c r="E86" s="21"/>
      <c r="F86" s="21"/>
      <c r="G86" s="22"/>
      <c r="H86" s="36"/>
      <c r="I86" s="36"/>
      <c r="J86" s="73"/>
      <c r="K86" s="178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3"/>
      <c r="Z86" s="183"/>
      <c r="AA86" s="183"/>
      <c r="AB86" s="183"/>
      <c r="AC86" s="33"/>
      <c r="AD86" s="59"/>
      <c r="AE86" s="61"/>
      <c r="AF86" s="62"/>
      <c r="AG86" s="61"/>
      <c r="AH86" s="65"/>
      <c r="AI86" s="66"/>
      <c r="AJ86" s="67"/>
      <c r="AK86" s="68"/>
      <c r="AL86" s="68"/>
      <c r="AM86" s="68"/>
      <c r="AN86" s="61"/>
      <c r="AO86" s="62"/>
      <c r="AP86" s="61"/>
      <c r="AQ86" s="65"/>
      <c r="AR86" s="66"/>
      <c r="AS86" s="67"/>
      <c r="AT86" s="68"/>
      <c r="AU86" s="68"/>
      <c r="AV86" s="68"/>
      <c r="AW86" s="61"/>
      <c r="AX86" s="62"/>
      <c r="AY86" s="61"/>
      <c r="AZ86" s="65"/>
      <c r="BA86" s="66"/>
      <c r="BB86" s="67"/>
      <c r="BC86" s="68"/>
      <c r="BD86" s="68"/>
      <c r="BE86" s="68"/>
      <c r="BF86" s="61"/>
      <c r="BG86" s="62"/>
      <c r="BH86" s="61"/>
      <c r="BI86" s="65"/>
      <c r="BJ86" s="66"/>
      <c r="BK86" s="67"/>
      <c r="BL86" s="68"/>
      <c r="BM86" s="68"/>
      <c r="BN86" s="68"/>
      <c r="BO86" s="63"/>
      <c r="BP86" s="64"/>
      <c r="BQ86" s="61"/>
      <c r="BR86" s="65"/>
      <c r="BS86" s="66"/>
      <c r="BT86" s="67"/>
      <c r="BU86" s="68"/>
      <c r="BV86" s="68"/>
      <c r="BW86" s="68"/>
      <c r="BX86" s="63"/>
      <c r="BY86" s="64"/>
      <c r="BZ86" s="61"/>
      <c r="CA86" s="65"/>
      <c r="CB86" s="66"/>
      <c r="CC86" s="67"/>
      <c r="CD86" s="68"/>
      <c r="CE86" s="68"/>
      <c r="CF86" s="68"/>
      <c r="CG86" s="63"/>
      <c r="CH86" s="64"/>
      <c r="CI86" s="61"/>
      <c r="CJ86" s="65"/>
      <c r="CK86" s="66"/>
      <c r="CL86" s="67"/>
      <c r="CM86" s="68"/>
      <c r="CN86" s="68"/>
      <c r="CO86" s="68"/>
      <c r="CP86" s="69"/>
      <c r="CQ86" s="66"/>
      <c r="CR86" s="66"/>
      <c r="CS86" s="66"/>
      <c r="CT86" s="70"/>
    </row>
    <row r="87" spans="1:99">
      <c r="A87" s="19">
        <f>AC87</f>
        <v>0.80294117647059</v>
      </c>
      <c r="B87" s="39"/>
      <c r="C87" s="39"/>
      <c r="D87" s="39"/>
      <c r="E87" s="39"/>
      <c r="F87" s="39"/>
      <c r="G87" s="39"/>
      <c r="H87" s="40" t="s">
        <v>195</v>
      </c>
      <c r="I87" s="40"/>
      <c r="J87" s="40"/>
      <c r="K87" s="179">
        <f>SUM(K6:K86)</f>
        <v>3400000</v>
      </c>
      <c r="L87" s="41">
        <f>SUM(L6:L86)</f>
        <v>1367</v>
      </c>
      <c r="M87" s="41">
        <f>SUM(M6:M86)</f>
        <v>587</v>
      </c>
      <c r="N87" s="41">
        <f>SUM(N6:N86)</f>
        <v>1759</v>
      </c>
      <c r="O87" s="41">
        <f>SUM(O6:O86)</f>
        <v>251</v>
      </c>
      <c r="P87" s="41">
        <f>SUM(P6:P86)</f>
        <v>4</v>
      </c>
      <c r="Q87" s="41">
        <f>SUM(Q6:Q86)</f>
        <v>255</v>
      </c>
      <c r="R87" s="42">
        <f>IFERROR(Q87/N87,"-")</f>
        <v>0.14496873223422</v>
      </c>
      <c r="S87" s="76">
        <f>SUM(S6:S86)</f>
        <v>38</v>
      </c>
      <c r="T87" s="76">
        <f>SUM(T6:T86)</f>
        <v>59</v>
      </c>
      <c r="U87" s="42">
        <f>IFERROR(S87/Q87,"-")</f>
        <v>0.14901960784314</v>
      </c>
      <c r="V87" s="43">
        <f>IFERROR(K87/Q87,"-")</f>
        <v>13333.333333333</v>
      </c>
      <c r="W87" s="44">
        <f>SUM(W6:W86)</f>
        <v>59</v>
      </c>
      <c r="X87" s="42">
        <f>IFERROR(W87/Q87,"-")</f>
        <v>0.23137254901961</v>
      </c>
      <c r="Y87" s="179">
        <f>SUM(Y6:Y86)</f>
        <v>2730000</v>
      </c>
      <c r="Z87" s="179">
        <f>IFERROR(Y87/Q87,"-")</f>
        <v>10705.882352941</v>
      </c>
      <c r="AA87" s="179">
        <f>IFERROR(Y87/W87,"-")</f>
        <v>46271.186440678</v>
      </c>
      <c r="AB87" s="179">
        <f>Y87-K87</f>
        <v>-670000</v>
      </c>
      <c r="AC87" s="45">
        <f>Y87/K87</f>
        <v>0.80294117647059</v>
      </c>
      <c r="AD87" s="58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4"/>
    <mergeCell ref="K80:K84"/>
    <mergeCell ref="V80:V84"/>
    <mergeCell ref="AB80:AB84"/>
    <mergeCell ref="AC80:AC8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