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<sst xmlns="http://schemas.openxmlformats.org/spreadsheetml/2006/main" uniqueCount="201">
  <si>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07月</t>
  </si>
  <si>
    <t>パートナー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</si>
  <si>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</si>
  <si>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</si>
  <si>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</si>
  <si>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</si>
  <si>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</si>
  <si>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</si>
  <si>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</si>
  <si>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</si>
  <si>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</si>
  <si>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</si>
  <si>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</si>
  <si>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</si>
  <si>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</si>
  <si>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</si>
  <si>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</si>
  <si>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</si>
  <si>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</si>
  <si>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</si>
  <si>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</si>
  <si>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</si>
  <si>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</si>
  <si>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</si>
  <si>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</si>
  <si>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</si>
  <si>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</si>
  <si>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</si>
  <si>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</si>
  <si>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</si>
  <si>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</si>
  <si>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</si>
  <si>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</si>
  <si>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</si>
  <si>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</si>
  <si>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</si>
  <si>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</si>
  <si>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</si>
  <si>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</si>
  <si>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</si>
  <si>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</si>
  <si>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</si>
  <si>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</si>
  <si>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</si>
  <si>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</si>
  <si>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</si>
  <si>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</si>
  <si>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</si>
  <si>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</si>
  <si>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</si>
  <si>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</si>
  <si>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</si>
  <si>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</si>
  <si>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</si>
  <si>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</si>
  <si>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</si>
  <si>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</si>
  <si>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pp1178</t>
  </si>
  <si>
    <t>インターカラー</t>
  </si>
  <si>
    <t>パートナー全面</t>
  </si>
  <si>
    <t>もう50代の熟女だけど・・・</t>
  </si>
  <si>
    <t>lp01</t>
  </si>
  <si>
    <t>ニッカン関東</t>
  </si>
  <si>
    <t>4C全面</t>
  </si>
  <si>
    <t>7月06日(土)</t>
  </si>
  <si>
    <t>pp1179</t>
  </si>
  <si>
    <t>空電</t>
  </si>
  <si>
    <t>pp1180</t>
  </si>
  <si>
    <t>熟女版</t>
  </si>
  <si>
    <t>③携帯を手放せない男性急増中！？</t>
  </si>
  <si>
    <t>スポニチ関東</t>
  </si>
  <si>
    <t>全5段</t>
  </si>
  <si>
    <t>7月07日(日)</t>
  </si>
  <si>
    <t>pp1181</t>
  </si>
  <si>
    <t>pp1182</t>
  </si>
  <si>
    <t>黒：雑誌版 SPA</t>
  </si>
  <si>
    <t>トゥギャザーする女性をゲットしようぜ！</t>
  </si>
  <si>
    <t>7月25日(木)</t>
  </si>
  <si>
    <t>pp1183</t>
  </si>
  <si>
    <t>pp1184</t>
  </si>
  <si>
    <t>黒：C版</t>
  </si>
  <si>
    <t>なんと一度も利用した事がなかった男性がいた！</t>
  </si>
  <si>
    <t>スポニチ関西</t>
  </si>
  <si>
    <t>7月05日(金)</t>
  </si>
  <si>
    <t>pp1185</t>
  </si>
  <si>
    <t>pp1186</t>
  </si>
  <si>
    <t>漫画版</t>
  </si>
  <si>
    <t>ホントにこんなおばさんでもいいの？</t>
  </si>
  <si>
    <t>7月14日(日)</t>
  </si>
  <si>
    <t>pp1187</t>
  </si>
  <si>
    <t>pp1188</t>
  </si>
  <si>
    <t>４コマ漫画版</t>
  </si>
  <si>
    <t>今更聞けない出会いのABC</t>
  </si>
  <si>
    <t>サンスポ関東</t>
  </si>
  <si>
    <t>7月15日(月)</t>
  </si>
  <si>
    <t>pp1189</t>
  </si>
  <si>
    <t>pp1190</t>
  </si>
  <si>
    <t>野球版</t>
  </si>
  <si>
    <t>ボールではなく、熱い恋愛追いかけてみませんか？</t>
  </si>
  <si>
    <t>7月20日(土)</t>
  </si>
  <si>
    <t>pp1191</t>
  </si>
  <si>
    <t>pp1192</t>
  </si>
  <si>
    <t>利用者急増で盛り上がりを見せる高齢者恋愛サービス。</t>
  </si>
  <si>
    <t>サンスポ関西</t>
  </si>
  <si>
    <t>pp1193</t>
  </si>
  <si>
    <t>pp1194</t>
  </si>
  <si>
    <t>出会い懇願！私たち（この歳でも）真剣なんです</t>
  </si>
  <si>
    <t>7月27日(土)</t>
  </si>
  <si>
    <t>pp1195</t>
  </si>
  <si>
    <t>pp1196</t>
  </si>
  <si>
    <t>リアルガチ出会い物語キャッチ</t>
  </si>
  <si>
    <t>スポーツ報知関東</t>
  </si>
  <si>
    <t>終面全5段</t>
  </si>
  <si>
    <t>pp1197</t>
  </si>
  <si>
    <t>pp1198</t>
  </si>
  <si>
    <t>利用者急増で盛り上がりを見せる高齢者恋愛サービス。しかし男性が不足するという悩みも・・・</t>
  </si>
  <si>
    <t>7月13日(土)</t>
  </si>
  <si>
    <t>pp1199</t>
  </si>
  <si>
    <t>pp1200</t>
  </si>
  <si>
    <t>依存症男性急増中！？</t>
  </si>
  <si>
    <t>7月21日(日)</t>
  </si>
  <si>
    <t>pp1201</t>
  </si>
  <si>
    <t>pp1202</t>
  </si>
  <si>
    <t>ニッカン関東・平日</t>
  </si>
  <si>
    <t>7月30日(火)</t>
  </si>
  <si>
    <t>pp1203</t>
  </si>
  <si>
    <t>pp1204</t>
  </si>
  <si>
    <t>ニッカン関西</t>
  </si>
  <si>
    <t>pp1205</t>
  </si>
  <si>
    <t>pp1206</t>
  </si>
  <si>
    <t>pp1207</t>
  </si>
  <si>
    <t>pp1208</t>
  </si>
  <si>
    <t>デイリースポーツ関西</t>
  </si>
  <si>
    <t>4C終面全5段</t>
  </si>
  <si>
    <t>pp1209</t>
  </si>
  <si>
    <t>pp1210</t>
  </si>
  <si>
    <t>出会いの大御所〇〇に危機！サービス史上最大の男性不足</t>
  </si>
  <si>
    <t>7月28日(日)</t>
  </si>
  <si>
    <t>pp1211</t>
  </si>
  <si>
    <t>pp1212</t>
  </si>
  <si>
    <t>九スポ</t>
  </si>
  <si>
    <t>pp1213</t>
  </si>
  <si>
    <t>pp1214</t>
  </si>
  <si>
    <t>pp1215</t>
  </si>
  <si>
    <t>pp1216</t>
  </si>
  <si>
    <t>79「ストイックな女性が多い○○。「やっぱりあなたが一番好き！」」</t>
  </si>
  <si>
    <t>4C終面雑報</t>
  </si>
  <si>
    <t>7月02日(火)</t>
  </si>
  <si>
    <t>pp1217</t>
  </si>
  <si>
    <t>pp1218</t>
  </si>
  <si>
    <t>80「女性と会話することがとても良い！」</t>
  </si>
  <si>
    <t>7月03日(水)</t>
  </si>
  <si>
    <t>pp1219</t>
  </si>
  <si>
    <t>pp1220</t>
  </si>
  <si>
    <t>81「最終兵器熟女」</t>
  </si>
  <si>
    <t>7月08日(月)</t>
  </si>
  <si>
    <t>pp1221</t>
  </si>
  <si>
    <t>pp1222</t>
  </si>
  <si>
    <t>82「お相手するの好きなの。ヤりすぎねえさんの日常。」</t>
  </si>
  <si>
    <t>7月10日(水)</t>
  </si>
  <si>
    <t>pp1223</t>
  </si>
  <si>
    <t>pp1224</t>
  </si>
  <si>
    <t>右女３</t>
  </si>
  <si>
    <t>4C雑報</t>
  </si>
  <si>
    <t>pp1225</t>
  </si>
  <si>
    <t>pp1226</t>
  </si>
  <si>
    <t>pp1227</t>
  </si>
  <si>
    <t>pp1228</t>
  </si>
  <si>
    <t>pp1229</t>
  </si>
  <si>
    <t>pp1230</t>
  </si>
  <si>
    <t>pp1231</t>
  </si>
  <si>
    <t>pp1232</t>
  </si>
  <si>
    <t>pp1233</t>
  </si>
  <si>
    <t>pp1234</t>
  </si>
  <si>
    <t>pp1235</t>
  </si>
  <si>
    <t>pp1236</t>
  </si>
  <si>
    <t>pp1237</t>
  </si>
  <si>
    <t>pp1238</t>
  </si>
  <si>
    <t>pp1239</t>
  </si>
  <si>
    <t>pp1240</t>
  </si>
  <si>
    <t>記事</t>
  </si>
  <si>
    <t>4C記事枠</t>
  </si>
  <si>
    <t>pp1241</t>
  </si>
  <si>
    <t>pp1242</t>
  </si>
  <si>
    <t>pp1243</t>
  </si>
  <si>
    <t>pp1244</t>
  </si>
  <si>
    <t>(空電共通)</t>
  </si>
  <si>
    <t>共通</t>
  </si>
  <si>
    <t>pp1245</t>
  </si>
  <si>
    <t>中京スポーツ</t>
  </si>
  <si>
    <t>pp1246</t>
  </si>
  <si>
    <t>pp1247</t>
  </si>
  <si>
    <t>pp1248</t>
  </si>
  <si>
    <t>pp1249</t>
  </si>
  <si>
    <t>スポーツ報知関西</t>
  </si>
  <si>
    <t>pp1250</t>
  </si>
  <si>
    <t>pp1251</t>
  </si>
  <si>
    <t>pp1252</t>
  </si>
  <si>
    <t>pp1253</t>
  </si>
  <si>
    <t>pp1254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</si>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</sst>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0.32444444444444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185" t="s">
        <v>64</v>
      </c>
      <c r="K6" s="176">
        <v>900000</v>
      </c>
      <c r="L6" s="79">
        <v>93</v>
      </c>
      <c r="M6" s="79">
        <v>0</v>
      </c>
      <c r="N6" s="79">
        <v>249</v>
      </c>
      <c r="O6" s="88">
        <v>43</v>
      </c>
      <c r="P6" s="89">
        <v>0</v>
      </c>
      <c r="Q6" s="90">
        <f>O6+P6</f>
        <v>43</v>
      </c>
      <c r="R6" s="80">
        <f>IFERROR(Q6/N6,"-")</f>
        <v>0.17269076305221</v>
      </c>
      <c r="S6" s="79">
        <v>1</v>
      </c>
      <c r="T6" s="79">
        <v>18</v>
      </c>
      <c r="U6" s="80">
        <f>IFERROR(T6/(Q6),"-")</f>
        <v>0.41860465116279</v>
      </c>
      <c r="V6" s="81">
        <f>IFERROR(K6/SUM(Q6:Q7),"-")</f>
        <v>13235.294117647</v>
      </c>
      <c r="W6" s="82">
        <v>5</v>
      </c>
      <c r="X6" s="80">
        <f>IF(Q6=0,"-",W6/Q6)</f>
        <v>0.11627906976744</v>
      </c>
      <c r="Y6" s="181">
        <v>255000</v>
      </c>
      <c r="Z6" s="182">
        <f>IFERROR(Y6/Q6,"-")</f>
        <v>5930.2325581395</v>
      </c>
      <c r="AA6" s="182">
        <f>IFERROR(Y6/W6,"-")</f>
        <v>51000</v>
      </c>
      <c r="AB6" s="176">
        <f>SUM(Y6:Y7)-SUM(K6:K7)</f>
        <v>-608000</v>
      </c>
      <c r="AC6" s="83">
        <f>SUM(Y6:Y7)/SUM(K6:K7)</f>
        <v>0.32444444444444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3</v>
      </c>
      <c r="AO6" s="98">
        <f>IF(Q6=0,"",IF(AN6=0,"",(AN6/Q6)))</f>
        <v>0.069767441860465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>
        <v>3</v>
      </c>
      <c r="AX6" s="104">
        <f>IF(Q6=0,"",IF(AW6=0,"",(AW6/Q6)))</f>
        <v>0.069767441860465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11</v>
      </c>
      <c r="BG6" s="110">
        <f>IF(Q6=0,"",IF(BF6=0,"",(BF6/Q6)))</f>
        <v>0.25581395348837</v>
      </c>
      <c r="BH6" s="109">
        <v>1</v>
      </c>
      <c r="BI6" s="111">
        <f>IFERROR(BH6/BF6,"-")</f>
        <v>0.090909090909091</v>
      </c>
      <c r="BJ6" s="112">
        <v>3000</v>
      </c>
      <c r="BK6" s="113">
        <f>IFERROR(BJ6/BF6,"-")</f>
        <v>272.72727272727</v>
      </c>
      <c r="BL6" s="114">
        <v>1</v>
      </c>
      <c r="BM6" s="114"/>
      <c r="BN6" s="114"/>
      <c r="BO6" s="116">
        <v>18</v>
      </c>
      <c r="BP6" s="117">
        <f>IF(Q6=0,"",IF(BO6=0,"",(BO6/Q6)))</f>
        <v>0.41860465116279</v>
      </c>
      <c r="BQ6" s="118">
        <v>2</v>
      </c>
      <c r="BR6" s="119">
        <f>IFERROR(BQ6/BO6,"-")</f>
        <v>0.11111111111111</v>
      </c>
      <c r="BS6" s="120">
        <v>206000</v>
      </c>
      <c r="BT6" s="121">
        <f>IFERROR(BS6/BO6,"-")</f>
        <v>11444.444444444</v>
      </c>
      <c r="BU6" s="122"/>
      <c r="BV6" s="122"/>
      <c r="BW6" s="122">
        <v>2</v>
      </c>
      <c r="BX6" s="123">
        <v>7</v>
      </c>
      <c r="BY6" s="124">
        <f>IF(Q6=0,"",IF(BX6=0,"",(BX6/Q6)))</f>
        <v>0.16279069767442</v>
      </c>
      <c r="BZ6" s="125">
        <v>2</v>
      </c>
      <c r="CA6" s="126">
        <f>IFERROR(BZ6/BX6,"-")</f>
        <v>0.28571428571429</v>
      </c>
      <c r="CB6" s="127">
        <v>46000</v>
      </c>
      <c r="CC6" s="128">
        <f>IFERROR(CB6/BX6,"-")</f>
        <v>6571.4285714286</v>
      </c>
      <c r="CD6" s="129"/>
      <c r="CE6" s="129"/>
      <c r="CF6" s="129">
        <v>2</v>
      </c>
      <c r="CG6" s="130">
        <v>1</v>
      </c>
      <c r="CH6" s="131">
        <f>IF(Q6=0,"",IF(CG6=0,"",(CG6/Q6)))</f>
        <v>0.023255813953488</v>
      </c>
      <c r="CI6" s="132"/>
      <c r="CJ6" s="133">
        <f>IFERROR(CI6/CG6,"-")</f>
        <v>0</v>
      </c>
      <c r="CK6" s="134"/>
      <c r="CL6" s="135">
        <f>IFERROR(CK6/CG6,"-")</f>
        <v>0</v>
      </c>
      <c r="CM6" s="136"/>
      <c r="CN6" s="136"/>
      <c r="CO6" s="136"/>
      <c r="CP6" s="137">
        <v>5</v>
      </c>
      <c r="CQ6" s="138">
        <v>255000</v>
      </c>
      <c r="CR6" s="138">
        <v>130000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99</v>
      </c>
      <c r="M7" s="79">
        <v>83</v>
      </c>
      <c r="N7" s="79">
        <v>29</v>
      </c>
      <c r="O7" s="88">
        <v>25</v>
      </c>
      <c r="P7" s="89">
        <v>0</v>
      </c>
      <c r="Q7" s="90">
        <f>O7+P7</f>
        <v>25</v>
      </c>
      <c r="R7" s="80">
        <f>IFERROR(Q7/N7,"-")</f>
        <v>0.86206896551724</v>
      </c>
      <c r="S7" s="79">
        <v>3</v>
      </c>
      <c r="T7" s="79">
        <v>7</v>
      </c>
      <c r="U7" s="80">
        <f>IFERROR(T7/(Q7),"-")</f>
        <v>0.28</v>
      </c>
      <c r="V7" s="81"/>
      <c r="W7" s="82">
        <v>7</v>
      </c>
      <c r="X7" s="80">
        <f>IF(Q7=0,"-",W7/Q7)</f>
        <v>0.28</v>
      </c>
      <c r="Y7" s="181">
        <v>37000</v>
      </c>
      <c r="Z7" s="182">
        <f>IFERROR(Y7/Q7,"-")</f>
        <v>1480</v>
      </c>
      <c r="AA7" s="182">
        <f>IFERROR(Y7/W7,"-")</f>
        <v>5285.7142857143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>
        <v>1</v>
      </c>
      <c r="AO7" s="98">
        <f>IF(Q7=0,"",IF(AN7=0,"",(AN7/Q7)))</f>
        <v>0.04</v>
      </c>
      <c r="AP7" s="97"/>
      <c r="AQ7" s="99">
        <f>IFERROR(AP7/AN7,"-")</f>
        <v>0</v>
      </c>
      <c r="AR7" s="100"/>
      <c r="AS7" s="101">
        <f>IFERROR(AR7/AN7,"-")</f>
        <v>0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4</v>
      </c>
      <c r="BG7" s="110">
        <f>IF(Q7=0,"",IF(BF7=0,"",(BF7/Q7)))</f>
        <v>0.16</v>
      </c>
      <c r="BH7" s="109">
        <v>1</v>
      </c>
      <c r="BI7" s="111">
        <f>IFERROR(BH7/BF7,"-")</f>
        <v>0.25</v>
      </c>
      <c r="BJ7" s="112">
        <v>5000</v>
      </c>
      <c r="BK7" s="113">
        <f>IFERROR(BJ7/BF7,"-")</f>
        <v>1250</v>
      </c>
      <c r="BL7" s="114">
        <v>1</v>
      </c>
      <c r="BM7" s="114"/>
      <c r="BN7" s="114"/>
      <c r="BO7" s="116">
        <v>9</v>
      </c>
      <c r="BP7" s="117">
        <f>IF(Q7=0,"",IF(BO7=0,"",(BO7/Q7)))</f>
        <v>0.36</v>
      </c>
      <c r="BQ7" s="118">
        <v>3</v>
      </c>
      <c r="BR7" s="119">
        <f>IFERROR(BQ7/BO7,"-")</f>
        <v>0.33333333333333</v>
      </c>
      <c r="BS7" s="120">
        <v>16000</v>
      </c>
      <c r="BT7" s="121">
        <f>IFERROR(BS7/BO7,"-")</f>
        <v>1777.7777777778</v>
      </c>
      <c r="BU7" s="122">
        <v>2</v>
      </c>
      <c r="BV7" s="122">
        <v>1</v>
      </c>
      <c r="BW7" s="122"/>
      <c r="BX7" s="123">
        <v>10</v>
      </c>
      <c r="BY7" s="124">
        <f>IF(Q7=0,"",IF(BX7=0,"",(BX7/Q7)))</f>
        <v>0.4</v>
      </c>
      <c r="BZ7" s="125">
        <v>3</v>
      </c>
      <c r="CA7" s="126">
        <f>IFERROR(BZ7/BX7,"-")</f>
        <v>0.3</v>
      </c>
      <c r="CB7" s="127">
        <v>16000</v>
      </c>
      <c r="CC7" s="128">
        <f>IFERROR(CB7/BX7,"-")</f>
        <v>1600</v>
      </c>
      <c r="CD7" s="129">
        <v>2</v>
      </c>
      <c r="CE7" s="129">
        <v>1</v>
      </c>
      <c r="CF7" s="129"/>
      <c r="CG7" s="130">
        <v>1</v>
      </c>
      <c r="CH7" s="131">
        <f>IF(Q7=0,"",IF(CG7=0,"",(CG7/Q7)))</f>
        <v>0.04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7</v>
      </c>
      <c r="CQ7" s="138">
        <v>37000</v>
      </c>
      <c r="CR7" s="138">
        <v>10000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0.14166666666667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186" t="s">
        <v>72</v>
      </c>
      <c r="K8" s="176">
        <v>120000</v>
      </c>
      <c r="L8" s="79">
        <v>7</v>
      </c>
      <c r="M8" s="79">
        <v>0</v>
      </c>
      <c r="N8" s="79">
        <v>28</v>
      </c>
      <c r="O8" s="88">
        <v>5</v>
      </c>
      <c r="P8" s="89">
        <v>0</v>
      </c>
      <c r="Q8" s="90">
        <f>O8+P8</f>
        <v>5</v>
      </c>
      <c r="R8" s="80">
        <f>IFERROR(Q8/N8,"-")</f>
        <v>0.17857142857143</v>
      </c>
      <c r="S8" s="79">
        <v>1</v>
      </c>
      <c r="T8" s="79">
        <v>1</v>
      </c>
      <c r="U8" s="80">
        <f>IFERROR(T8/(Q8),"-")</f>
        <v>0.2</v>
      </c>
      <c r="V8" s="81">
        <f>IFERROR(K8/SUM(Q8:Q9),"-")</f>
        <v>9230.7692307692</v>
      </c>
      <c r="W8" s="82">
        <v>2</v>
      </c>
      <c r="X8" s="80">
        <f>IF(Q8=0,"-",W8/Q8)</f>
        <v>0.4</v>
      </c>
      <c r="Y8" s="181">
        <v>17000</v>
      </c>
      <c r="Z8" s="182">
        <f>IFERROR(Y8/Q8,"-")</f>
        <v>3400</v>
      </c>
      <c r="AA8" s="182">
        <f>IFERROR(Y8/W8,"-")</f>
        <v>8500</v>
      </c>
      <c r="AB8" s="176">
        <f>SUM(Y8:Y9)-SUM(K8:K9)</f>
        <v>-103000</v>
      </c>
      <c r="AC8" s="83">
        <f>SUM(Y8:Y9)/SUM(K8:K9)</f>
        <v>0.14166666666667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4</v>
      </c>
      <c r="BP8" s="117">
        <f>IF(Q8=0,"",IF(BO8=0,"",(BO8/Q8)))</f>
        <v>0.8</v>
      </c>
      <c r="BQ8" s="118">
        <v>2</v>
      </c>
      <c r="BR8" s="119">
        <f>IFERROR(BQ8/BO8,"-")</f>
        <v>0.5</v>
      </c>
      <c r="BS8" s="120">
        <v>17000</v>
      </c>
      <c r="BT8" s="121">
        <f>IFERROR(BS8/BO8,"-")</f>
        <v>4250</v>
      </c>
      <c r="BU8" s="122">
        <v>1</v>
      </c>
      <c r="BV8" s="122"/>
      <c r="BW8" s="122">
        <v>1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17000</v>
      </c>
      <c r="CR8" s="138">
        <v>12000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29</v>
      </c>
      <c r="M9" s="79">
        <v>25</v>
      </c>
      <c r="N9" s="79">
        <v>3</v>
      </c>
      <c r="O9" s="88">
        <v>8</v>
      </c>
      <c r="P9" s="89">
        <v>0</v>
      </c>
      <c r="Q9" s="90">
        <f>O9+P9</f>
        <v>8</v>
      </c>
      <c r="R9" s="80">
        <f>IFERROR(Q9/N9,"-")</f>
        <v>2.6666666666667</v>
      </c>
      <c r="S9" s="79">
        <v>1</v>
      </c>
      <c r="T9" s="79">
        <v>0</v>
      </c>
      <c r="U9" s="80">
        <f>IFERROR(T9/(Q9),"-")</f>
        <v>0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0.125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0.375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4</v>
      </c>
      <c r="BY9" s="124">
        <f>IF(Q9=0,"",IF(BX9=0,"",(BX9/Q9)))</f>
        <v>0.5</v>
      </c>
      <c r="BZ9" s="125"/>
      <c r="CA9" s="126">
        <f>IFERROR(BZ9/BX9,"-")</f>
        <v>0</v>
      </c>
      <c r="CB9" s="127"/>
      <c r="CC9" s="128">
        <f>IFERROR(CB9/BX9,"-")</f>
        <v>0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4.9416666666667</v>
      </c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71</v>
      </c>
      <c r="J10" s="87" t="s">
        <v>77</v>
      </c>
      <c r="K10" s="176">
        <v>120000</v>
      </c>
      <c r="L10" s="79">
        <v>18</v>
      </c>
      <c r="M10" s="79">
        <v>0</v>
      </c>
      <c r="N10" s="79">
        <v>73</v>
      </c>
      <c r="O10" s="88">
        <v>7</v>
      </c>
      <c r="P10" s="89">
        <v>0</v>
      </c>
      <c r="Q10" s="90">
        <f>O10+P10</f>
        <v>7</v>
      </c>
      <c r="R10" s="80">
        <f>IFERROR(Q10/N10,"-")</f>
        <v>0.095890410958904</v>
      </c>
      <c r="S10" s="79">
        <v>1</v>
      </c>
      <c r="T10" s="79">
        <v>1</v>
      </c>
      <c r="U10" s="80">
        <f>IFERROR(T10/(Q10),"-")</f>
        <v>0.14285714285714</v>
      </c>
      <c r="V10" s="81">
        <f>IFERROR(K10/SUM(Q10:Q11),"-")</f>
        <v>9230.7692307692</v>
      </c>
      <c r="W10" s="82">
        <v>1</v>
      </c>
      <c r="X10" s="80">
        <f>IF(Q10=0,"-",W10/Q10)</f>
        <v>0.14285714285714</v>
      </c>
      <c r="Y10" s="181">
        <v>94000</v>
      </c>
      <c r="Z10" s="182">
        <f>IFERROR(Y10/Q10,"-")</f>
        <v>13428.571428571</v>
      </c>
      <c r="AA10" s="182">
        <f>IFERROR(Y10/W10,"-")</f>
        <v>94000</v>
      </c>
      <c r="AB10" s="176">
        <f>SUM(Y10:Y11)-SUM(K10:K11)</f>
        <v>473000</v>
      </c>
      <c r="AC10" s="83">
        <f>SUM(Y10:Y11)/SUM(K10:K11)</f>
        <v>4.9416666666667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0.14285714285714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0.42857142857143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>
        <v>1</v>
      </c>
      <c r="BY10" s="124">
        <f>IF(Q10=0,"",IF(BX10=0,"",(BX10/Q10)))</f>
        <v>0.14285714285714</v>
      </c>
      <c r="BZ10" s="125">
        <v>1</v>
      </c>
      <c r="CA10" s="126">
        <f>IFERROR(BZ10/BX10,"-")</f>
        <v>1</v>
      </c>
      <c r="CB10" s="127">
        <v>94000</v>
      </c>
      <c r="CC10" s="128">
        <f>IFERROR(CB10/BX10,"-")</f>
        <v>94000</v>
      </c>
      <c r="CD10" s="129"/>
      <c r="CE10" s="129"/>
      <c r="CF10" s="129">
        <v>1</v>
      </c>
      <c r="CG10" s="130">
        <v>2</v>
      </c>
      <c r="CH10" s="131">
        <f>IF(Q10=0,"",IF(CG10=0,"",(CG10/Q10)))</f>
        <v>0.28571428571429</v>
      </c>
      <c r="CI10" s="132"/>
      <c r="CJ10" s="133">
        <f>IFERROR(CI10/CG10,"-")</f>
        <v>0</v>
      </c>
      <c r="CK10" s="134"/>
      <c r="CL10" s="135">
        <f>IFERROR(CK10/CG10,"-")</f>
        <v>0</v>
      </c>
      <c r="CM10" s="136"/>
      <c r="CN10" s="136"/>
      <c r="CO10" s="136"/>
      <c r="CP10" s="137">
        <v>1</v>
      </c>
      <c r="CQ10" s="138">
        <v>94000</v>
      </c>
      <c r="CR10" s="138">
        <v>94000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32</v>
      </c>
      <c r="M11" s="79">
        <v>24</v>
      </c>
      <c r="N11" s="79">
        <v>2</v>
      </c>
      <c r="O11" s="88">
        <v>6</v>
      </c>
      <c r="P11" s="89">
        <v>0</v>
      </c>
      <c r="Q11" s="90">
        <f>O11+P11</f>
        <v>6</v>
      </c>
      <c r="R11" s="80">
        <f>IFERROR(Q11/N11,"-")</f>
        <v>3</v>
      </c>
      <c r="S11" s="79">
        <v>1</v>
      </c>
      <c r="T11" s="79">
        <v>0</v>
      </c>
      <c r="U11" s="80">
        <f>IFERROR(T11/(Q11),"-")</f>
        <v>0</v>
      </c>
      <c r="V11" s="81"/>
      <c r="W11" s="82">
        <v>2</v>
      </c>
      <c r="X11" s="80">
        <f>IF(Q11=0,"-",W11/Q11)</f>
        <v>0.33333333333333</v>
      </c>
      <c r="Y11" s="181">
        <v>499000</v>
      </c>
      <c r="Z11" s="182">
        <f>IFERROR(Y11/Q11,"-")</f>
        <v>83166.666666667</v>
      </c>
      <c r="AA11" s="182">
        <f>IFERROR(Y11/W11,"-")</f>
        <v>249500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>
        <v>2</v>
      </c>
      <c r="BG11" s="110">
        <f>IF(Q11=0,"",IF(BF11=0,"",(BF11/Q11)))</f>
        <v>0.33333333333333</v>
      </c>
      <c r="BH11" s="109"/>
      <c r="BI11" s="111">
        <f>IFERROR(BH11/BF11,"-")</f>
        <v>0</v>
      </c>
      <c r="BJ11" s="112"/>
      <c r="BK11" s="113">
        <f>IFERROR(BJ11/BF11,"-")</f>
        <v>0</v>
      </c>
      <c r="BL11" s="114"/>
      <c r="BM11" s="114"/>
      <c r="BN11" s="114"/>
      <c r="BO11" s="116">
        <v>2</v>
      </c>
      <c r="BP11" s="117">
        <f>IF(Q11=0,"",IF(BO11=0,"",(BO11/Q11)))</f>
        <v>0.33333333333333</v>
      </c>
      <c r="BQ11" s="118">
        <v>1</v>
      </c>
      <c r="BR11" s="119">
        <f>IFERROR(BQ11/BO11,"-")</f>
        <v>0.5</v>
      </c>
      <c r="BS11" s="120">
        <v>5000</v>
      </c>
      <c r="BT11" s="121">
        <f>IFERROR(BS11/BO11,"-")</f>
        <v>2500</v>
      </c>
      <c r="BU11" s="122">
        <v>1</v>
      </c>
      <c r="BV11" s="122"/>
      <c r="BW11" s="122"/>
      <c r="BX11" s="123">
        <v>1</v>
      </c>
      <c r="BY11" s="124">
        <f>IF(Q11=0,"",IF(BX11=0,"",(BX11/Q11)))</f>
        <v>0.16666666666667</v>
      </c>
      <c r="BZ11" s="125">
        <v>1</v>
      </c>
      <c r="CA11" s="126">
        <f>IFERROR(BZ11/BX11,"-")</f>
        <v>1</v>
      </c>
      <c r="CB11" s="127">
        <v>494000</v>
      </c>
      <c r="CC11" s="128">
        <f>IFERROR(CB11/BX11,"-")</f>
        <v>494000</v>
      </c>
      <c r="CD11" s="129"/>
      <c r="CE11" s="129"/>
      <c r="CF11" s="129">
        <v>1</v>
      </c>
      <c r="CG11" s="130">
        <v>1</v>
      </c>
      <c r="CH11" s="131">
        <f>IF(Q11=0,"",IF(CG11=0,"",(CG11/Q11)))</f>
        <v>0.16666666666667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2</v>
      </c>
      <c r="CQ11" s="138">
        <v>499000</v>
      </c>
      <c r="CR11" s="138">
        <v>494000</v>
      </c>
      <c r="CS11" s="138"/>
      <c r="CT11" s="139" t="str">
        <f>IF(AND(CR11=0,CS11=0),"",IF(AND(CR11&lt;=100000,CS11&lt;=100000),"",IF(CR11/CQ11&gt;0.7,"男高",IF(CS11/CQ11&gt;0.7,"女高",""))))</f>
        <v>男高</v>
      </c>
    </row>
    <row r="12" spans="1:99">
      <c r="A12" s="78">
        <f>AC12</f>
        <v>0.26666666666667</v>
      </c>
      <c r="B12" s="184" t="s">
        <v>79</v>
      </c>
      <c r="C12" s="184" t="s">
        <v>58</v>
      </c>
      <c r="D12" s="184"/>
      <c r="E12" s="184" t="s">
        <v>80</v>
      </c>
      <c r="F12" s="184" t="s">
        <v>81</v>
      </c>
      <c r="G12" s="184" t="s">
        <v>61</v>
      </c>
      <c r="H12" s="87" t="s">
        <v>82</v>
      </c>
      <c r="I12" s="87" t="s">
        <v>71</v>
      </c>
      <c r="J12" s="87" t="s">
        <v>83</v>
      </c>
      <c r="K12" s="176">
        <v>150000</v>
      </c>
      <c r="L12" s="79">
        <v>7</v>
      </c>
      <c r="M12" s="79">
        <v>0</v>
      </c>
      <c r="N12" s="79">
        <v>50</v>
      </c>
      <c r="O12" s="88">
        <v>3</v>
      </c>
      <c r="P12" s="89">
        <v>0</v>
      </c>
      <c r="Q12" s="90">
        <f>O12+P12</f>
        <v>3</v>
      </c>
      <c r="R12" s="80">
        <f>IFERROR(Q12/N12,"-")</f>
        <v>0.06</v>
      </c>
      <c r="S12" s="79">
        <v>1</v>
      </c>
      <c r="T12" s="79">
        <v>0</v>
      </c>
      <c r="U12" s="80">
        <f>IFERROR(T12/(Q12),"-")</f>
        <v>0</v>
      </c>
      <c r="V12" s="81">
        <f>IFERROR(K12/SUM(Q12:Q13),"-")</f>
        <v>13636.363636364</v>
      </c>
      <c r="W12" s="82">
        <v>1</v>
      </c>
      <c r="X12" s="80">
        <f>IF(Q12=0,"-",W12/Q12)</f>
        <v>0.33333333333333</v>
      </c>
      <c r="Y12" s="181">
        <v>10000</v>
      </c>
      <c r="Z12" s="182">
        <f>IFERROR(Y12/Q12,"-")</f>
        <v>3333.3333333333</v>
      </c>
      <c r="AA12" s="182">
        <f>IFERROR(Y12/W12,"-")</f>
        <v>10000</v>
      </c>
      <c r="AB12" s="176">
        <f>SUM(Y12:Y13)-SUM(K12:K13)</f>
        <v>-110000</v>
      </c>
      <c r="AC12" s="83">
        <f>SUM(Y12:Y13)/SUM(K12:K13)</f>
        <v>0.26666666666667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0.66666666666667</v>
      </c>
      <c r="BH12" s="109">
        <v>1</v>
      </c>
      <c r="BI12" s="111">
        <f>IFERROR(BH12/BF12,"-")</f>
        <v>0.5</v>
      </c>
      <c r="BJ12" s="112">
        <v>10000</v>
      </c>
      <c r="BK12" s="113">
        <f>IFERROR(BJ12/BF12,"-")</f>
        <v>5000</v>
      </c>
      <c r="BL12" s="114"/>
      <c r="BM12" s="114">
        <v>1</v>
      </c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0.33333333333333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1</v>
      </c>
      <c r="CQ12" s="138">
        <v>10000</v>
      </c>
      <c r="CR12" s="138">
        <v>10000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84</v>
      </c>
      <c r="C13" s="184" t="s">
        <v>58</v>
      </c>
      <c r="D13" s="184"/>
      <c r="E13" s="184" t="s">
        <v>80</v>
      </c>
      <c r="F13" s="184" t="s">
        <v>81</v>
      </c>
      <c r="G13" s="184" t="s">
        <v>66</v>
      </c>
      <c r="H13" s="87"/>
      <c r="I13" s="87"/>
      <c r="J13" s="87"/>
      <c r="K13" s="176"/>
      <c r="L13" s="79">
        <v>55</v>
      </c>
      <c r="M13" s="79">
        <v>30</v>
      </c>
      <c r="N13" s="79">
        <v>11</v>
      </c>
      <c r="O13" s="88">
        <v>8</v>
      </c>
      <c r="P13" s="89">
        <v>0</v>
      </c>
      <c r="Q13" s="90">
        <f>O13+P13</f>
        <v>8</v>
      </c>
      <c r="R13" s="80">
        <f>IFERROR(Q13/N13,"-")</f>
        <v>0.72727272727273</v>
      </c>
      <c r="S13" s="79">
        <v>1</v>
      </c>
      <c r="T13" s="79">
        <v>0</v>
      </c>
      <c r="U13" s="80">
        <f>IFERROR(T13/(Q13),"-")</f>
        <v>0</v>
      </c>
      <c r="V13" s="81"/>
      <c r="W13" s="82">
        <v>1</v>
      </c>
      <c r="X13" s="80">
        <f>IF(Q13=0,"-",W13/Q13)</f>
        <v>0.125</v>
      </c>
      <c r="Y13" s="181">
        <v>30000</v>
      </c>
      <c r="Z13" s="182">
        <f>IFERROR(Y13/Q13,"-")</f>
        <v>3750</v>
      </c>
      <c r="AA13" s="182">
        <f>IFERROR(Y13/W13,"-")</f>
        <v>30000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2</v>
      </c>
      <c r="BG13" s="110">
        <f>IF(Q13=0,"",IF(BF13=0,"",(BF13/Q13)))</f>
        <v>0.25</v>
      </c>
      <c r="BH13" s="109"/>
      <c r="BI13" s="111">
        <f>IFERROR(BH13/BF13,"-")</f>
        <v>0</v>
      </c>
      <c r="BJ13" s="112"/>
      <c r="BK13" s="113">
        <f>IFERROR(BJ13/BF13,"-")</f>
        <v>0</v>
      </c>
      <c r="BL13" s="114"/>
      <c r="BM13" s="114"/>
      <c r="BN13" s="114"/>
      <c r="BO13" s="116">
        <v>1</v>
      </c>
      <c r="BP13" s="117">
        <f>IF(Q13=0,"",IF(BO13=0,"",(BO13/Q13)))</f>
        <v>0.125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3</v>
      </c>
      <c r="BY13" s="124">
        <f>IF(Q13=0,"",IF(BX13=0,"",(BX13/Q13)))</f>
        <v>0.375</v>
      </c>
      <c r="BZ13" s="125"/>
      <c r="CA13" s="126">
        <f>IFERROR(BZ13/BX13,"-")</f>
        <v>0</v>
      </c>
      <c r="CB13" s="127"/>
      <c r="CC13" s="128">
        <f>IFERROR(CB13/BX13,"-")</f>
        <v>0</v>
      </c>
      <c r="CD13" s="129"/>
      <c r="CE13" s="129"/>
      <c r="CF13" s="129"/>
      <c r="CG13" s="130">
        <v>2</v>
      </c>
      <c r="CH13" s="131">
        <f>IF(Q13=0,"",IF(CG13=0,"",(CG13/Q13)))</f>
        <v>0.25</v>
      </c>
      <c r="CI13" s="132">
        <v>1</v>
      </c>
      <c r="CJ13" s="133">
        <f>IFERROR(CI13/CG13,"-")</f>
        <v>0.5</v>
      </c>
      <c r="CK13" s="134">
        <v>30000</v>
      </c>
      <c r="CL13" s="135">
        <f>IFERROR(CK13/CG13,"-")</f>
        <v>15000</v>
      </c>
      <c r="CM13" s="136"/>
      <c r="CN13" s="136"/>
      <c r="CO13" s="136">
        <v>1</v>
      </c>
      <c r="CP13" s="137">
        <v>1</v>
      </c>
      <c r="CQ13" s="138">
        <v>30000</v>
      </c>
      <c r="CR13" s="138">
        <v>30000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0.14333333333333</v>
      </c>
      <c r="B14" s="184" t="s">
        <v>85</v>
      </c>
      <c r="C14" s="184" t="s">
        <v>58</v>
      </c>
      <c r="D14" s="184"/>
      <c r="E14" s="184" t="s">
        <v>86</v>
      </c>
      <c r="F14" s="184" t="s">
        <v>87</v>
      </c>
      <c r="G14" s="184" t="s">
        <v>61</v>
      </c>
      <c r="H14" s="87" t="s">
        <v>82</v>
      </c>
      <c r="I14" s="87" t="s">
        <v>71</v>
      </c>
      <c r="J14" s="186" t="s">
        <v>88</v>
      </c>
      <c r="K14" s="176">
        <v>150000</v>
      </c>
      <c r="L14" s="79">
        <v>12</v>
      </c>
      <c r="M14" s="79">
        <v>0</v>
      </c>
      <c r="N14" s="79">
        <v>44</v>
      </c>
      <c r="O14" s="88">
        <v>5</v>
      </c>
      <c r="P14" s="89">
        <v>0</v>
      </c>
      <c r="Q14" s="90">
        <f>O14+P14</f>
        <v>5</v>
      </c>
      <c r="R14" s="80">
        <f>IFERROR(Q14/N14,"-")</f>
        <v>0.11363636363636</v>
      </c>
      <c r="S14" s="79">
        <v>0</v>
      </c>
      <c r="T14" s="79">
        <v>1</v>
      </c>
      <c r="U14" s="80">
        <f>IFERROR(T14/(Q14),"-")</f>
        <v>0.2</v>
      </c>
      <c r="V14" s="81">
        <f>IFERROR(K14/SUM(Q14:Q15),"-")</f>
        <v>13636.363636364</v>
      </c>
      <c r="W14" s="82">
        <v>1</v>
      </c>
      <c r="X14" s="80">
        <f>IF(Q14=0,"-",W14/Q14)</f>
        <v>0.2</v>
      </c>
      <c r="Y14" s="181">
        <v>5000</v>
      </c>
      <c r="Z14" s="182">
        <f>IFERROR(Y14/Q14,"-")</f>
        <v>1000</v>
      </c>
      <c r="AA14" s="182">
        <f>IFERROR(Y14/W14,"-")</f>
        <v>5000</v>
      </c>
      <c r="AB14" s="176">
        <f>SUM(Y14:Y15)-SUM(K14:K15)</f>
        <v>-128500</v>
      </c>
      <c r="AC14" s="83">
        <f>SUM(Y14:Y15)/SUM(K14:K15)</f>
        <v>0.14333333333333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0.2</v>
      </c>
      <c r="BH14" s="109">
        <v>1</v>
      </c>
      <c r="BI14" s="111">
        <f>IFERROR(BH14/BF14,"-")</f>
        <v>1</v>
      </c>
      <c r="BJ14" s="112">
        <v>5000</v>
      </c>
      <c r="BK14" s="113">
        <f>IFERROR(BJ14/BF14,"-")</f>
        <v>5000</v>
      </c>
      <c r="BL14" s="114">
        <v>1</v>
      </c>
      <c r="BM14" s="114"/>
      <c r="BN14" s="114"/>
      <c r="BO14" s="116">
        <v>1</v>
      </c>
      <c r="BP14" s="117">
        <f>IF(Q14=0,"",IF(BO14=0,"",(BO14/Q14)))</f>
        <v>0.2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>
        <v>2</v>
      </c>
      <c r="BY14" s="124">
        <f>IF(Q14=0,"",IF(BX14=0,"",(BX14/Q14)))</f>
        <v>0.4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>
        <v>1</v>
      </c>
      <c r="CH14" s="131">
        <f>IF(Q14=0,"",IF(CG14=0,"",(CG14/Q14)))</f>
        <v>0.2</v>
      </c>
      <c r="CI14" s="132"/>
      <c r="CJ14" s="133">
        <f>IFERROR(CI14/CG14,"-")</f>
        <v>0</v>
      </c>
      <c r="CK14" s="134"/>
      <c r="CL14" s="135">
        <f>IFERROR(CK14/CG14,"-")</f>
        <v>0</v>
      </c>
      <c r="CM14" s="136"/>
      <c r="CN14" s="136"/>
      <c r="CO14" s="136"/>
      <c r="CP14" s="137">
        <v>1</v>
      </c>
      <c r="CQ14" s="138">
        <v>5000</v>
      </c>
      <c r="CR14" s="138">
        <v>5000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89</v>
      </c>
      <c r="C15" s="184" t="s">
        <v>58</v>
      </c>
      <c r="D15" s="184"/>
      <c r="E15" s="184" t="s">
        <v>86</v>
      </c>
      <c r="F15" s="184" t="s">
        <v>87</v>
      </c>
      <c r="G15" s="184" t="s">
        <v>66</v>
      </c>
      <c r="H15" s="87"/>
      <c r="I15" s="87"/>
      <c r="J15" s="87"/>
      <c r="K15" s="176"/>
      <c r="L15" s="79">
        <v>49</v>
      </c>
      <c r="M15" s="79">
        <v>30</v>
      </c>
      <c r="N15" s="79">
        <v>9</v>
      </c>
      <c r="O15" s="88">
        <v>6</v>
      </c>
      <c r="P15" s="89">
        <v>0</v>
      </c>
      <c r="Q15" s="90">
        <f>O15+P15</f>
        <v>6</v>
      </c>
      <c r="R15" s="80">
        <f>IFERROR(Q15/N15,"-")</f>
        <v>0.66666666666667</v>
      </c>
      <c r="S15" s="79">
        <v>1</v>
      </c>
      <c r="T15" s="79">
        <v>0</v>
      </c>
      <c r="U15" s="80">
        <f>IFERROR(T15/(Q15),"-")</f>
        <v>0</v>
      </c>
      <c r="V15" s="81"/>
      <c r="W15" s="82">
        <v>1</v>
      </c>
      <c r="X15" s="80">
        <f>IF(Q15=0,"-",W15/Q15)</f>
        <v>0.16666666666667</v>
      </c>
      <c r="Y15" s="181">
        <v>16500</v>
      </c>
      <c r="Z15" s="182">
        <f>IFERROR(Y15/Q15,"-")</f>
        <v>2750</v>
      </c>
      <c r="AA15" s="182">
        <f>IFERROR(Y15/W15,"-")</f>
        <v>16500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1</v>
      </c>
      <c r="BG15" s="110">
        <f>IF(Q15=0,"",IF(BF15=0,"",(BF15/Q15)))</f>
        <v>0.16666666666667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0.16666666666667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3</v>
      </c>
      <c r="BY15" s="124">
        <f>IF(Q15=0,"",IF(BX15=0,"",(BX15/Q15)))</f>
        <v>0.5</v>
      </c>
      <c r="BZ15" s="125">
        <v>1</v>
      </c>
      <c r="CA15" s="126">
        <f>IFERROR(BZ15/BX15,"-")</f>
        <v>0.33333333333333</v>
      </c>
      <c r="CB15" s="127">
        <v>16500</v>
      </c>
      <c r="CC15" s="128">
        <f>IFERROR(CB15/BX15,"-")</f>
        <v>5500</v>
      </c>
      <c r="CD15" s="129"/>
      <c r="CE15" s="129"/>
      <c r="CF15" s="129">
        <v>1</v>
      </c>
      <c r="CG15" s="130">
        <v>1</v>
      </c>
      <c r="CH15" s="131">
        <f>IF(Q15=0,"",IF(CG15=0,"",(CG15/Q15)))</f>
        <v>0.16666666666667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1</v>
      </c>
      <c r="CQ15" s="138">
        <v>16500</v>
      </c>
      <c r="CR15" s="138">
        <v>16500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0.82307692307692</v>
      </c>
      <c r="B16" s="184" t="s">
        <v>90</v>
      </c>
      <c r="C16" s="184" t="s">
        <v>58</v>
      </c>
      <c r="D16" s="184"/>
      <c r="E16" s="184" t="s">
        <v>91</v>
      </c>
      <c r="F16" s="184" t="s">
        <v>92</v>
      </c>
      <c r="G16" s="184" t="s">
        <v>61</v>
      </c>
      <c r="H16" s="87" t="s">
        <v>93</v>
      </c>
      <c r="I16" s="87" t="s">
        <v>71</v>
      </c>
      <c r="J16" s="87" t="s">
        <v>94</v>
      </c>
      <c r="K16" s="176">
        <v>130000</v>
      </c>
      <c r="L16" s="79">
        <v>10</v>
      </c>
      <c r="M16" s="79">
        <v>0</v>
      </c>
      <c r="N16" s="79">
        <v>28</v>
      </c>
      <c r="O16" s="88">
        <v>4</v>
      </c>
      <c r="P16" s="89">
        <v>0</v>
      </c>
      <c r="Q16" s="90">
        <f>O16+P16</f>
        <v>4</v>
      </c>
      <c r="R16" s="80">
        <f>IFERROR(Q16/N16,"-")</f>
        <v>0.14285714285714</v>
      </c>
      <c r="S16" s="79">
        <v>0</v>
      </c>
      <c r="T16" s="79">
        <v>0</v>
      </c>
      <c r="U16" s="80">
        <f>IFERROR(T16/(Q16),"-")</f>
        <v>0</v>
      </c>
      <c r="V16" s="81">
        <f>IFERROR(K16/SUM(Q16:Q17),"-")</f>
        <v>18571.428571429</v>
      </c>
      <c r="W16" s="82">
        <v>1</v>
      </c>
      <c r="X16" s="80">
        <f>IF(Q16=0,"-",W16/Q16)</f>
        <v>0.25</v>
      </c>
      <c r="Y16" s="181">
        <v>3000</v>
      </c>
      <c r="Z16" s="182">
        <f>IFERROR(Y16/Q16,"-")</f>
        <v>750</v>
      </c>
      <c r="AA16" s="182">
        <f>IFERROR(Y16/W16,"-")</f>
        <v>3000</v>
      </c>
      <c r="AB16" s="176">
        <f>SUM(Y16:Y17)-SUM(K16:K17)</f>
        <v>-23000</v>
      </c>
      <c r="AC16" s="83">
        <f>SUM(Y16:Y17)/SUM(K16:K17)</f>
        <v>0.82307692307692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2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2</v>
      </c>
      <c r="BP16" s="117">
        <f>IF(Q16=0,"",IF(BO16=0,"",(BO16/Q16)))</f>
        <v>0.5</v>
      </c>
      <c r="BQ16" s="118">
        <v>1</v>
      </c>
      <c r="BR16" s="119">
        <f>IFERROR(BQ16/BO16,"-")</f>
        <v>0.5</v>
      </c>
      <c r="BS16" s="120">
        <v>3000</v>
      </c>
      <c r="BT16" s="121">
        <f>IFERROR(BS16/BO16,"-")</f>
        <v>1500</v>
      </c>
      <c r="BU16" s="122">
        <v>1</v>
      </c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95</v>
      </c>
      <c r="C17" s="184" t="s">
        <v>58</v>
      </c>
      <c r="D17" s="184"/>
      <c r="E17" s="184" t="s">
        <v>91</v>
      </c>
      <c r="F17" s="184" t="s">
        <v>92</v>
      </c>
      <c r="G17" s="184" t="s">
        <v>66</v>
      </c>
      <c r="H17" s="87"/>
      <c r="I17" s="87"/>
      <c r="J17" s="87"/>
      <c r="K17" s="176"/>
      <c r="L17" s="79">
        <v>27</v>
      </c>
      <c r="M17" s="79">
        <v>14</v>
      </c>
      <c r="N17" s="79">
        <v>5</v>
      </c>
      <c r="O17" s="88">
        <v>3</v>
      </c>
      <c r="P17" s="89">
        <v>0</v>
      </c>
      <c r="Q17" s="90">
        <f>O17+P17</f>
        <v>3</v>
      </c>
      <c r="R17" s="80">
        <f>IFERROR(Q17/N17,"-")</f>
        <v>0.6</v>
      </c>
      <c r="S17" s="79">
        <v>1</v>
      </c>
      <c r="T17" s="79">
        <v>1</v>
      </c>
      <c r="U17" s="80">
        <f>IFERROR(T17/(Q17),"-")</f>
        <v>0.33333333333333</v>
      </c>
      <c r="V17" s="81"/>
      <c r="W17" s="82">
        <v>2</v>
      </c>
      <c r="X17" s="80">
        <f>IF(Q17=0,"-",W17/Q17)</f>
        <v>0.66666666666667</v>
      </c>
      <c r="Y17" s="181">
        <v>104000</v>
      </c>
      <c r="Z17" s="182">
        <f>IFERROR(Y17/Q17,"-")</f>
        <v>34666.666666667</v>
      </c>
      <c r="AA17" s="182">
        <f>IFERROR(Y17/W17,"-")</f>
        <v>52000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>
        <f>IF(Q17=0,"",IF(BO17=0,"",(BO17/Q17)))</f>
        <v>0</v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>
        <v>2</v>
      </c>
      <c r="BY17" s="124">
        <f>IF(Q17=0,"",IF(BX17=0,"",(BX17/Q17)))</f>
        <v>0.66666666666667</v>
      </c>
      <c r="BZ17" s="125">
        <v>2</v>
      </c>
      <c r="CA17" s="126">
        <f>IFERROR(BZ17/BX17,"-")</f>
        <v>1</v>
      </c>
      <c r="CB17" s="127">
        <v>104000</v>
      </c>
      <c r="CC17" s="128">
        <f>IFERROR(CB17/BX17,"-")</f>
        <v>52000</v>
      </c>
      <c r="CD17" s="129"/>
      <c r="CE17" s="129"/>
      <c r="CF17" s="129">
        <v>2</v>
      </c>
      <c r="CG17" s="130">
        <v>1</v>
      </c>
      <c r="CH17" s="131">
        <f>IF(Q17=0,"",IF(CG17=0,"",(CG17/Q17)))</f>
        <v>0.33333333333333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2</v>
      </c>
      <c r="CQ17" s="138">
        <v>104000</v>
      </c>
      <c r="CR17" s="138">
        <v>55000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0.15384615384615</v>
      </c>
      <c r="B18" s="184" t="s">
        <v>96</v>
      </c>
      <c r="C18" s="184" t="s">
        <v>58</v>
      </c>
      <c r="D18" s="184"/>
      <c r="E18" s="184" t="s">
        <v>97</v>
      </c>
      <c r="F18" s="184" t="s">
        <v>98</v>
      </c>
      <c r="G18" s="184" t="s">
        <v>61</v>
      </c>
      <c r="H18" s="87" t="s">
        <v>93</v>
      </c>
      <c r="I18" s="87" t="s">
        <v>71</v>
      </c>
      <c r="J18" s="185" t="s">
        <v>99</v>
      </c>
      <c r="K18" s="176">
        <v>130000</v>
      </c>
      <c r="L18" s="79">
        <v>7</v>
      </c>
      <c r="M18" s="79">
        <v>0</v>
      </c>
      <c r="N18" s="79">
        <v>25</v>
      </c>
      <c r="O18" s="88">
        <v>2</v>
      </c>
      <c r="P18" s="89">
        <v>0</v>
      </c>
      <c r="Q18" s="90">
        <f>O18+P18</f>
        <v>2</v>
      </c>
      <c r="R18" s="80">
        <f>IFERROR(Q18/N18,"-")</f>
        <v>0.08</v>
      </c>
      <c r="S18" s="79">
        <v>0</v>
      </c>
      <c r="T18" s="79">
        <v>0</v>
      </c>
      <c r="U18" s="80">
        <f>IFERROR(T18/(Q18),"-")</f>
        <v>0</v>
      </c>
      <c r="V18" s="81">
        <f>IFERROR(K18/SUM(Q18:Q19),"-")</f>
        <v>21666.666666667</v>
      </c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>
        <f>SUM(Y18:Y19)-SUM(K18:K19)</f>
        <v>-110000</v>
      </c>
      <c r="AC18" s="83">
        <f>SUM(Y18:Y19)/SUM(K18:K19)</f>
        <v>0.15384615384615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0.5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100</v>
      </c>
      <c r="C19" s="184" t="s">
        <v>58</v>
      </c>
      <c r="D19" s="184"/>
      <c r="E19" s="184" t="s">
        <v>97</v>
      </c>
      <c r="F19" s="184" t="s">
        <v>98</v>
      </c>
      <c r="G19" s="184" t="s">
        <v>66</v>
      </c>
      <c r="H19" s="87"/>
      <c r="I19" s="87"/>
      <c r="J19" s="87"/>
      <c r="K19" s="176"/>
      <c r="L19" s="79">
        <v>50</v>
      </c>
      <c r="M19" s="79">
        <v>17</v>
      </c>
      <c r="N19" s="79">
        <v>3</v>
      </c>
      <c r="O19" s="88">
        <v>4</v>
      </c>
      <c r="P19" s="89">
        <v>0</v>
      </c>
      <c r="Q19" s="90">
        <f>O19+P19</f>
        <v>4</v>
      </c>
      <c r="R19" s="80">
        <f>IFERROR(Q19/N19,"-")</f>
        <v>1.3333333333333</v>
      </c>
      <c r="S19" s="79">
        <v>0</v>
      </c>
      <c r="T19" s="79">
        <v>0</v>
      </c>
      <c r="U19" s="80">
        <f>IFERROR(T19/(Q19),"-")</f>
        <v>0</v>
      </c>
      <c r="V19" s="81"/>
      <c r="W19" s="82">
        <v>1</v>
      </c>
      <c r="X19" s="80">
        <f>IF(Q19=0,"-",W19/Q19)</f>
        <v>0.25</v>
      </c>
      <c r="Y19" s="181">
        <v>20000</v>
      </c>
      <c r="Z19" s="182">
        <f>IFERROR(Y19/Q19,"-")</f>
        <v>5000</v>
      </c>
      <c r="AA19" s="182">
        <f>IFERROR(Y19/W19,"-")</f>
        <v>20000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0.25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2</v>
      </c>
      <c r="BP19" s="117">
        <f>IF(Q19=0,"",IF(BO19=0,"",(BO19/Q19)))</f>
        <v>0.5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1</v>
      </c>
      <c r="BY19" s="124">
        <f>IF(Q19=0,"",IF(BX19=0,"",(BX19/Q19)))</f>
        <v>0.25</v>
      </c>
      <c r="BZ19" s="125">
        <v>1</v>
      </c>
      <c r="CA19" s="126">
        <f>IFERROR(BZ19/BX19,"-")</f>
        <v>1</v>
      </c>
      <c r="CB19" s="127">
        <v>20000</v>
      </c>
      <c r="CC19" s="128">
        <f>IFERROR(CB19/BX19,"-")</f>
        <v>20000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20000</v>
      </c>
      <c r="CR19" s="138">
        <v>20000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0.81538461538462</v>
      </c>
      <c r="B20" s="184" t="s">
        <v>101</v>
      </c>
      <c r="C20" s="184" t="s">
        <v>58</v>
      </c>
      <c r="D20" s="184"/>
      <c r="E20" s="184" t="s">
        <v>75</v>
      </c>
      <c r="F20" s="184" t="s">
        <v>102</v>
      </c>
      <c r="G20" s="184" t="s">
        <v>61</v>
      </c>
      <c r="H20" s="87" t="s">
        <v>103</v>
      </c>
      <c r="I20" s="87" t="s">
        <v>71</v>
      </c>
      <c r="J20" s="87" t="s">
        <v>94</v>
      </c>
      <c r="K20" s="176">
        <v>130000</v>
      </c>
      <c r="L20" s="79">
        <v>16</v>
      </c>
      <c r="M20" s="79">
        <v>0</v>
      </c>
      <c r="N20" s="79">
        <v>74</v>
      </c>
      <c r="O20" s="88">
        <v>5</v>
      </c>
      <c r="P20" s="89">
        <v>0</v>
      </c>
      <c r="Q20" s="90">
        <f>O20+P20</f>
        <v>5</v>
      </c>
      <c r="R20" s="80">
        <f>IFERROR(Q20/N20,"-")</f>
        <v>0.067567567567568</v>
      </c>
      <c r="S20" s="79">
        <v>1</v>
      </c>
      <c r="T20" s="79">
        <v>3</v>
      </c>
      <c r="U20" s="80">
        <f>IFERROR(T20/(Q20),"-")</f>
        <v>0.6</v>
      </c>
      <c r="V20" s="81">
        <f>IFERROR(K20/SUM(Q20:Q21),"-")</f>
        <v>11818.181818182</v>
      </c>
      <c r="W20" s="82">
        <v>4</v>
      </c>
      <c r="X20" s="80">
        <f>IF(Q20=0,"-",W20/Q20)</f>
        <v>0.8</v>
      </c>
      <c r="Y20" s="181">
        <v>96000</v>
      </c>
      <c r="Z20" s="182">
        <f>IFERROR(Y20/Q20,"-")</f>
        <v>19200</v>
      </c>
      <c r="AA20" s="182">
        <f>IFERROR(Y20/W20,"-")</f>
        <v>24000</v>
      </c>
      <c r="AB20" s="176">
        <f>SUM(Y20:Y21)-SUM(K20:K21)</f>
        <v>-24000</v>
      </c>
      <c r="AC20" s="83">
        <f>SUM(Y20:Y21)/SUM(K20:K21)</f>
        <v>0.81538461538462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</v>
      </c>
      <c r="BH20" s="109">
        <v>1</v>
      </c>
      <c r="BI20" s="111">
        <f>IFERROR(BH20/BF20,"-")</f>
        <v>1</v>
      </c>
      <c r="BJ20" s="112">
        <v>6000</v>
      </c>
      <c r="BK20" s="113">
        <f>IFERROR(BJ20/BF20,"-")</f>
        <v>6000</v>
      </c>
      <c r="BL20" s="114"/>
      <c r="BM20" s="114">
        <v>1</v>
      </c>
      <c r="BN20" s="114"/>
      <c r="BO20" s="116"/>
      <c r="BP20" s="117">
        <f>IF(Q20=0,"",IF(BO20=0,"",(BO20/Q20)))</f>
        <v>0</v>
      </c>
      <c r="BQ20" s="118"/>
      <c r="BR20" s="119" t="str">
        <f>IFERROR(BQ20/BO20,"-")</f>
        <v>-</v>
      </c>
      <c r="BS20" s="120"/>
      <c r="BT20" s="121" t="str">
        <f>IFERROR(BS20/BO20,"-")</f>
        <v>-</v>
      </c>
      <c r="BU20" s="122"/>
      <c r="BV20" s="122"/>
      <c r="BW20" s="122"/>
      <c r="BX20" s="123">
        <v>4</v>
      </c>
      <c r="BY20" s="124">
        <f>IF(Q20=0,"",IF(BX20=0,"",(BX20/Q20)))</f>
        <v>0.8</v>
      </c>
      <c r="BZ20" s="125">
        <v>3</v>
      </c>
      <c r="CA20" s="126">
        <f>IFERROR(BZ20/BX20,"-")</f>
        <v>0.75</v>
      </c>
      <c r="CB20" s="127">
        <v>90000</v>
      </c>
      <c r="CC20" s="128">
        <f>IFERROR(CB20/BX20,"-")</f>
        <v>22500</v>
      </c>
      <c r="CD20" s="129"/>
      <c r="CE20" s="129">
        <v>2</v>
      </c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4</v>
      </c>
      <c r="CQ20" s="138">
        <v>96000</v>
      </c>
      <c r="CR20" s="138">
        <v>65000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104</v>
      </c>
      <c r="C21" s="184" t="s">
        <v>58</v>
      </c>
      <c r="D21" s="184"/>
      <c r="E21" s="184" t="s">
        <v>75</v>
      </c>
      <c r="F21" s="184" t="s">
        <v>102</v>
      </c>
      <c r="G21" s="184" t="s">
        <v>66</v>
      </c>
      <c r="H21" s="87"/>
      <c r="I21" s="87"/>
      <c r="J21" s="87"/>
      <c r="K21" s="176"/>
      <c r="L21" s="79">
        <v>179</v>
      </c>
      <c r="M21" s="79">
        <v>23</v>
      </c>
      <c r="N21" s="79">
        <v>4</v>
      </c>
      <c r="O21" s="88">
        <v>6</v>
      </c>
      <c r="P21" s="89">
        <v>0</v>
      </c>
      <c r="Q21" s="90">
        <f>O21+P21</f>
        <v>6</v>
      </c>
      <c r="R21" s="80">
        <f>IFERROR(Q21/N21,"-")</f>
        <v>1.5</v>
      </c>
      <c r="S21" s="79">
        <v>1</v>
      </c>
      <c r="T21" s="79">
        <v>1</v>
      </c>
      <c r="U21" s="80">
        <f>IFERROR(T21/(Q21),"-")</f>
        <v>0.16666666666667</v>
      </c>
      <c r="V21" s="81"/>
      <c r="W21" s="82">
        <v>2</v>
      </c>
      <c r="X21" s="80">
        <f>IF(Q21=0,"-",W21/Q21)</f>
        <v>0.33333333333333</v>
      </c>
      <c r="Y21" s="181">
        <v>10000</v>
      </c>
      <c r="Z21" s="182">
        <f>IFERROR(Y21/Q21,"-")</f>
        <v>1666.6666666667</v>
      </c>
      <c r="AA21" s="182">
        <f>IFERROR(Y21/W21,"-")</f>
        <v>5000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/>
      <c r="BP21" s="117">
        <f>IF(Q21=0,"",IF(BO21=0,"",(BO21/Q21)))</f>
        <v>0</v>
      </c>
      <c r="BQ21" s="118"/>
      <c r="BR21" s="119" t="str">
        <f>IFERROR(BQ21/BO21,"-")</f>
        <v>-</v>
      </c>
      <c r="BS21" s="120"/>
      <c r="BT21" s="121" t="str">
        <f>IFERROR(BS21/BO21,"-")</f>
        <v>-</v>
      </c>
      <c r="BU21" s="122"/>
      <c r="BV21" s="122"/>
      <c r="BW21" s="122"/>
      <c r="BX21" s="123">
        <v>4</v>
      </c>
      <c r="BY21" s="124">
        <f>IF(Q21=0,"",IF(BX21=0,"",(BX21/Q21)))</f>
        <v>0.66666666666667</v>
      </c>
      <c r="BZ21" s="125">
        <v>2</v>
      </c>
      <c r="CA21" s="126">
        <f>IFERROR(BZ21/BX21,"-")</f>
        <v>0.5</v>
      </c>
      <c r="CB21" s="127">
        <v>10000</v>
      </c>
      <c r="CC21" s="128">
        <f>IFERROR(CB21/BX21,"-")</f>
        <v>2500</v>
      </c>
      <c r="CD21" s="129">
        <v>2</v>
      </c>
      <c r="CE21" s="129"/>
      <c r="CF21" s="129"/>
      <c r="CG21" s="130">
        <v>2</v>
      </c>
      <c r="CH21" s="131">
        <f>IF(Q21=0,"",IF(CG21=0,"",(CG21/Q21)))</f>
        <v>0.33333333333333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2</v>
      </c>
      <c r="CQ21" s="138">
        <v>10000</v>
      </c>
      <c r="CR21" s="138">
        <v>5000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0.36153846153846</v>
      </c>
      <c r="B22" s="184" t="s">
        <v>105</v>
      </c>
      <c r="C22" s="184" t="s">
        <v>58</v>
      </c>
      <c r="D22" s="184"/>
      <c r="E22" s="184" t="s">
        <v>80</v>
      </c>
      <c r="F22" s="184" t="s">
        <v>106</v>
      </c>
      <c r="G22" s="184" t="s">
        <v>61</v>
      </c>
      <c r="H22" s="87" t="s">
        <v>103</v>
      </c>
      <c r="I22" s="87" t="s">
        <v>71</v>
      </c>
      <c r="J22" s="185" t="s">
        <v>107</v>
      </c>
      <c r="K22" s="176">
        <v>130000</v>
      </c>
      <c r="L22" s="79">
        <v>10</v>
      </c>
      <c r="M22" s="79">
        <v>0</v>
      </c>
      <c r="N22" s="79">
        <v>30</v>
      </c>
      <c r="O22" s="88">
        <v>5</v>
      </c>
      <c r="P22" s="89">
        <v>0</v>
      </c>
      <c r="Q22" s="90">
        <f>O22+P22</f>
        <v>5</v>
      </c>
      <c r="R22" s="80">
        <f>IFERROR(Q22/N22,"-")</f>
        <v>0.16666666666667</v>
      </c>
      <c r="S22" s="79">
        <v>1</v>
      </c>
      <c r="T22" s="79">
        <v>0</v>
      </c>
      <c r="U22" s="80">
        <f>IFERROR(T22/(Q22),"-")</f>
        <v>0</v>
      </c>
      <c r="V22" s="81">
        <f>IFERROR(K22/SUM(Q22:Q23),"-")</f>
        <v>11818.181818182</v>
      </c>
      <c r="W22" s="82">
        <v>2</v>
      </c>
      <c r="X22" s="80">
        <f>IF(Q22=0,"-",W22/Q22)</f>
        <v>0.4</v>
      </c>
      <c r="Y22" s="181">
        <v>8000</v>
      </c>
      <c r="Z22" s="182">
        <f>IFERROR(Y22/Q22,"-")</f>
        <v>1600</v>
      </c>
      <c r="AA22" s="182">
        <f>IFERROR(Y22/W22,"-")</f>
        <v>4000</v>
      </c>
      <c r="AB22" s="176">
        <f>SUM(Y22:Y23)-SUM(K22:K23)</f>
        <v>-83000</v>
      </c>
      <c r="AC22" s="83">
        <f>SUM(Y22:Y23)/SUM(K22:K23)</f>
        <v>0.36153846153846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0.4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1</v>
      </c>
      <c r="BP22" s="117">
        <f>IF(Q22=0,"",IF(BO22=0,"",(BO22/Q22)))</f>
        <v>0.2</v>
      </c>
      <c r="BQ22" s="118">
        <v>1</v>
      </c>
      <c r="BR22" s="119">
        <f>IFERROR(BQ22/BO22,"-")</f>
        <v>1</v>
      </c>
      <c r="BS22" s="120">
        <v>3000</v>
      </c>
      <c r="BT22" s="121">
        <f>IFERROR(BS22/BO22,"-")</f>
        <v>3000</v>
      </c>
      <c r="BU22" s="122">
        <v>1</v>
      </c>
      <c r="BV22" s="122"/>
      <c r="BW22" s="122"/>
      <c r="BX22" s="123">
        <v>1</v>
      </c>
      <c r="BY22" s="124">
        <f>IF(Q22=0,"",IF(BX22=0,"",(BX22/Q22)))</f>
        <v>0.2</v>
      </c>
      <c r="BZ22" s="125">
        <v>1</v>
      </c>
      <c r="CA22" s="126">
        <f>IFERROR(BZ22/BX22,"-")</f>
        <v>1</v>
      </c>
      <c r="CB22" s="127">
        <v>5000</v>
      </c>
      <c r="CC22" s="128">
        <f>IFERROR(CB22/BX22,"-")</f>
        <v>5000</v>
      </c>
      <c r="CD22" s="129">
        <v>1</v>
      </c>
      <c r="CE22" s="129"/>
      <c r="CF22" s="129"/>
      <c r="CG22" s="130">
        <v>1</v>
      </c>
      <c r="CH22" s="131">
        <f>IF(Q22=0,"",IF(CG22=0,"",(CG22/Q22)))</f>
        <v>0.2</v>
      </c>
      <c r="CI22" s="132"/>
      <c r="CJ22" s="133">
        <f>IFERROR(CI22/CG22,"-")</f>
        <v>0</v>
      </c>
      <c r="CK22" s="134"/>
      <c r="CL22" s="135">
        <f>IFERROR(CK22/CG22,"-")</f>
        <v>0</v>
      </c>
      <c r="CM22" s="136"/>
      <c r="CN22" s="136"/>
      <c r="CO22" s="136"/>
      <c r="CP22" s="137">
        <v>2</v>
      </c>
      <c r="CQ22" s="138">
        <v>8000</v>
      </c>
      <c r="CR22" s="138">
        <v>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108</v>
      </c>
      <c r="C23" s="184" t="s">
        <v>58</v>
      </c>
      <c r="D23" s="184"/>
      <c r="E23" s="184" t="s">
        <v>80</v>
      </c>
      <c r="F23" s="184" t="s">
        <v>106</v>
      </c>
      <c r="G23" s="184" t="s">
        <v>66</v>
      </c>
      <c r="H23" s="87"/>
      <c r="I23" s="87"/>
      <c r="J23" s="87"/>
      <c r="K23" s="176"/>
      <c r="L23" s="79">
        <v>35</v>
      </c>
      <c r="M23" s="79">
        <v>22</v>
      </c>
      <c r="N23" s="79">
        <v>4</v>
      </c>
      <c r="O23" s="88">
        <v>6</v>
      </c>
      <c r="P23" s="89">
        <v>0</v>
      </c>
      <c r="Q23" s="90">
        <f>O23+P23</f>
        <v>6</v>
      </c>
      <c r="R23" s="80">
        <f>IFERROR(Q23/N23,"-")</f>
        <v>1.5</v>
      </c>
      <c r="S23" s="79">
        <v>1</v>
      </c>
      <c r="T23" s="79">
        <v>0</v>
      </c>
      <c r="U23" s="80">
        <f>IFERROR(T23/(Q23),"-")</f>
        <v>0</v>
      </c>
      <c r="V23" s="81"/>
      <c r="W23" s="82">
        <v>2</v>
      </c>
      <c r="X23" s="80">
        <f>IF(Q23=0,"-",W23/Q23)</f>
        <v>0.33333333333333</v>
      </c>
      <c r="Y23" s="181">
        <v>39000</v>
      </c>
      <c r="Z23" s="182">
        <f>IFERROR(Y23/Q23,"-")</f>
        <v>6500</v>
      </c>
      <c r="AA23" s="182">
        <f>IFERROR(Y23/W23,"-")</f>
        <v>19500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0.16666666666667</v>
      </c>
      <c r="BH23" s="109">
        <v>1</v>
      </c>
      <c r="BI23" s="111">
        <f>IFERROR(BH23/BF23,"-")</f>
        <v>1</v>
      </c>
      <c r="BJ23" s="112">
        <v>6000</v>
      </c>
      <c r="BK23" s="113">
        <f>IFERROR(BJ23/BF23,"-")</f>
        <v>6000</v>
      </c>
      <c r="BL23" s="114"/>
      <c r="BM23" s="114">
        <v>1</v>
      </c>
      <c r="BN23" s="114"/>
      <c r="BO23" s="116">
        <v>2</v>
      </c>
      <c r="BP23" s="117">
        <f>IF(Q23=0,"",IF(BO23=0,"",(BO23/Q23)))</f>
        <v>0.33333333333333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3</v>
      </c>
      <c r="BY23" s="124">
        <f>IF(Q23=0,"",IF(BX23=0,"",(BX23/Q23)))</f>
        <v>0.5</v>
      </c>
      <c r="BZ23" s="125">
        <v>1</v>
      </c>
      <c r="CA23" s="126">
        <f>IFERROR(BZ23/BX23,"-")</f>
        <v>0.33333333333333</v>
      </c>
      <c r="CB23" s="127">
        <v>33000</v>
      </c>
      <c r="CC23" s="128">
        <f>IFERROR(CB23/BX23,"-")</f>
        <v>11000</v>
      </c>
      <c r="CD23" s="129"/>
      <c r="CE23" s="129"/>
      <c r="CF23" s="129">
        <v>1</v>
      </c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39000</v>
      </c>
      <c r="CR23" s="138">
        <v>33000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</v>
      </c>
      <c r="B24" s="184" t="s">
        <v>109</v>
      </c>
      <c r="C24" s="184" t="s">
        <v>58</v>
      </c>
      <c r="D24" s="184"/>
      <c r="E24" s="184" t="s">
        <v>86</v>
      </c>
      <c r="F24" s="184" t="s">
        <v>110</v>
      </c>
      <c r="G24" s="184" t="s">
        <v>61</v>
      </c>
      <c r="H24" s="87" t="s">
        <v>111</v>
      </c>
      <c r="I24" s="87" t="s">
        <v>112</v>
      </c>
      <c r="J24" s="186" t="s">
        <v>72</v>
      </c>
      <c r="K24" s="176">
        <v>250000</v>
      </c>
      <c r="L24" s="79">
        <v>10</v>
      </c>
      <c r="M24" s="79">
        <v>0</v>
      </c>
      <c r="N24" s="79">
        <v>23</v>
      </c>
      <c r="O24" s="88">
        <v>4</v>
      </c>
      <c r="P24" s="89">
        <v>0</v>
      </c>
      <c r="Q24" s="90">
        <f>O24+P24</f>
        <v>4</v>
      </c>
      <c r="R24" s="80">
        <f>IFERROR(Q24/N24,"-")</f>
        <v>0.17391304347826</v>
      </c>
      <c r="S24" s="79">
        <v>0</v>
      </c>
      <c r="T24" s="79">
        <v>0</v>
      </c>
      <c r="U24" s="80">
        <f>IFERROR(T24/(Q24),"-")</f>
        <v>0</v>
      </c>
      <c r="V24" s="81">
        <f>IFERROR(K24/SUM(Q24:Q25),"-")</f>
        <v>62500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-250000</v>
      </c>
      <c r="AC24" s="83">
        <f>SUM(Y24:Y25)/SUM(K24:K25)</f>
        <v>0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1</v>
      </c>
      <c r="BG24" s="110">
        <f>IF(Q24=0,"",IF(BF24=0,"",(BF24/Q24)))</f>
        <v>0.25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2</v>
      </c>
      <c r="BP24" s="117">
        <f>IF(Q24=0,"",IF(BO24=0,"",(BO24/Q24)))</f>
        <v>0.5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1</v>
      </c>
      <c r="BY24" s="124">
        <f>IF(Q24=0,"",IF(BX24=0,"",(BX24/Q24)))</f>
        <v>0.25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86</v>
      </c>
      <c r="F25" s="184" t="s">
        <v>110</v>
      </c>
      <c r="G25" s="184" t="s">
        <v>66</v>
      </c>
      <c r="H25" s="87"/>
      <c r="I25" s="87"/>
      <c r="J25" s="87"/>
      <c r="K25" s="176"/>
      <c r="L25" s="79">
        <v>21</v>
      </c>
      <c r="M25" s="79">
        <v>17</v>
      </c>
      <c r="N25" s="79">
        <v>1</v>
      </c>
      <c r="O25" s="88">
        <v>0</v>
      </c>
      <c r="P25" s="89">
        <v>0</v>
      </c>
      <c r="Q25" s="90">
        <f>O25+P25</f>
        <v>0</v>
      </c>
      <c r="R25" s="80">
        <f>IFERROR(Q25/N25,"-")</f>
        <v>0</v>
      </c>
      <c r="S25" s="79">
        <v>0</v>
      </c>
      <c r="T25" s="79">
        <v>0</v>
      </c>
      <c r="U25" s="80" t="str">
        <f>IFERROR(T25/(Q25),"-")</f>
        <v>-</v>
      </c>
      <c r="V25" s="81"/>
      <c r="W25" s="82">
        <v>0</v>
      </c>
      <c r="X25" s="80" t="str">
        <f>IF(Q25=0,"-",W25/Q25)</f>
        <v>-</v>
      </c>
      <c r="Y25" s="181">
        <v>0</v>
      </c>
      <c r="Z25" s="182" t="str">
        <f>IFERROR(Y25/Q25,"-")</f>
        <v>-</v>
      </c>
      <c r="AA25" s="182" t="str">
        <f>IFERROR(Y25/W25,"-")</f>
        <v>-</v>
      </c>
      <c r="AB25" s="176"/>
      <c r="AC25" s="83"/>
      <c r="AD25" s="77"/>
      <c r="AE25" s="91"/>
      <c r="AF25" s="92" t="str">
        <f>IF(Q25=0,"",IF(AE25=0,"",(AE25/Q25)))</f>
        <v/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 t="str">
        <f>IF(Q25=0,"",IF(AN25=0,"",(AN25/Q25)))</f>
        <v/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 t="str">
        <f>IF(Q25=0,"",IF(AW25=0,"",(AW25/Q25)))</f>
        <v/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/>
      <c r="BG25" s="110" t="str">
        <f>IF(Q25=0,"",IF(BF25=0,"",(BF25/Q25)))</f>
        <v/>
      </c>
      <c r="BH25" s="109"/>
      <c r="BI25" s="111" t="str">
        <f>IFERROR(BH25/BF25,"-")</f>
        <v>-</v>
      </c>
      <c r="BJ25" s="112"/>
      <c r="BK25" s="113" t="str">
        <f>IFERROR(BJ25/BF25,"-")</f>
        <v>-</v>
      </c>
      <c r="BL25" s="114"/>
      <c r="BM25" s="114"/>
      <c r="BN25" s="114"/>
      <c r="BO25" s="116"/>
      <c r="BP25" s="117" t="str">
        <f>IF(Q25=0,"",IF(BO25=0,"",(BO25/Q25)))</f>
        <v/>
      </c>
      <c r="BQ25" s="118"/>
      <c r="BR25" s="119" t="str">
        <f>IFERROR(BQ25/BO25,"-")</f>
        <v>-</v>
      </c>
      <c r="BS25" s="120"/>
      <c r="BT25" s="121" t="str">
        <f>IFERROR(BS25/BO25,"-")</f>
        <v>-</v>
      </c>
      <c r="BU25" s="122"/>
      <c r="BV25" s="122"/>
      <c r="BW25" s="122"/>
      <c r="BX25" s="123"/>
      <c r="BY25" s="124" t="str">
        <f>IF(Q25=0,"",IF(BX25=0,"",(BX25/Q25)))</f>
        <v/>
      </c>
      <c r="BZ25" s="125"/>
      <c r="CA25" s="126" t="str">
        <f>IFERROR(BZ25/BX25,"-")</f>
        <v>-</v>
      </c>
      <c r="CB25" s="127"/>
      <c r="CC25" s="128" t="str">
        <f>IFERROR(CB25/BX25,"-")</f>
        <v>-</v>
      </c>
      <c r="CD25" s="129"/>
      <c r="CE25" s="129"/>
      <c r="CF25" s="129"/>
      <c r="CG25" s="130"/>
      <c r="CH25" s="131" t="str">
        <f>IF(Q25=0,"",IF(CG25=0,"",(CG25/Q25)))</f>
        <v/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0</v>
      </c>
      <c r="CQ25" s="138">
        <v>0</v>
      </c>
      <c r="CR25" s="138"/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0.24666666666667</v>
      </c>
      <c r="B26" s="184" t="s">
        <v>114</v>
      </c>
      <c r="C26" s="184" t="s">
        <v>58</v>
      </c>
      <c r="D26" s="184"/>
      <c r="E26" s="184" t="s">
        <v>91</v>
      </c>
      <c r="F26" s="184" t="s">
        <v>115</v>
      </c>
      <c r="G26" s="184" t="s">
        <v>61</v>
      </c>
      <c r="H26" s="87" t="s">
        <v>62</v>
      </c>
      <c r="I26" s="87" t="s">
        <v>71</v>
      </c>
      <c r="J26" s="185" t="s">
        <v>116</v>
      </c>
      <c r="K26" s="176">
        <v>300000</v>
      </c>
      <c r="L26" s="79">
        <v>23</v>
      </c>
      <c r="M26" s="79">
        <v>0</v>
      </c>
      <c r="N26" s="79">
        <v>72</v>
      </c>
      <c r="O26" s="88">
        <v>7</v>
      </c>
      <c r="P26" s="89">
        <v>0</v>
      </c>
      <c r="Q26" s="90">
        <f>O26+P26</f>
        <v>7</v>
      </c>
      <c r="R26" s="80">
        <f>IFERROR(Q26/N26,"-")</f>
        <v>0.097222222222222</v>
      </c>
      <c r="S26" s="79">
        <v>1</v>
      </c>
      <c r="T26" s="79">
        <v>1</v>
      </c>
      <c r="U26" s="80">
        <f>IFERROR(T26/(Q26),"-")</f>
        <v>0.14285714285714</v>
      </c>
      <c r="V26" s="81">
        <f>IFERROR(K26/SUM(Q26:Q27),"-")</f>
        <v>23076.923076923</v>
      </c>
      <c r="W26" s="82">
        <v>1</v>
      </c>
      <c r="X26" s="80">
        <f>IF(Q26=0,"-",W26/Q26)</f>
        <v>0.14285714285714</v>
      </c>
      <c r="Y26" s="181">
        <v>10000</v>
      </c>
      <c r="Z26" s="182">
        <f>IFERROR(Y26/Q26,"-")</f>
        <v>1428.5714285714</v>
      </c>
      <c r="AA26" s="182">
        <f>IFERROR(Y26/W26,"-")</f>
        <v>10000</v>
      </c>
      <c r="AB26" s="176">
        <f>SUM(Y26:Y27)-SUM(K26:K27)</f>
        <v>-226000</v>
      </c>
      <c r="AC26" s="83">
        <f>SUM(Y26:Y27)/SUM(K26:K27)</f>
        <v>0.24666666666667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0.14285714285714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4</v>
      </c>
      <c r="BP26" s="117">
        <f>IF(Q26=0,"",IF(BO26=0,"",(BO26/Q26)))</f>
        <v>0.57142857142857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2</v>
      </c>
      <c r="BY26" s="124">
        <f>IF(Q26=0,"",IF(BX26=0,"",(BX26/Q26)))</f>
        <v>0.28571428571429</v>
      </c>
      <c r="BZ26" s="125">
        <v>1</v>
      </c>
      <c r="CA26" s="126">
        <f>IFERROR(BZ26/BX26,"-")</f>
        <v>0.5</v>
      </c>
      <c r="CB26" s="127">
        <v>10000</v>
      </c>
      <c r="CC26" s="128">
        <f>IFERROR(CB26/BX26,"-")</f>
        <v>5000</v>
      </c>
      <c r="CD26" s="129">
        <v>1</v>
      </c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10000</v>
      </c>
      <c r="CR26" s="138">
        <v>10000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117</v>
      </c>
      <c r="C27" s="184" t="s">
        <v>58</v>
      </c>
      <c r="D27" s="184"/>
      <c r="E27" s="184" t="s">
        <v>91</v>
      </c>
      <c r="F27" s="184" t="s">
        <v>115</v>
      </c>
      <c r="G27" s="184" t="s">
        <v>66</v>
      </c>
      <c r="H27" s="87"/>
      <c r="I27" s="87"/>
      <c r="J27" s="87"/>
      <c r="K27" s="176"/>
      <c r="L27" s="79">
        <v>39</v>
      </c>
      <c r="M27" s="79">
        <v>27</v>
      </c>
      <c r="N27" s="79">
        <v>1</v>
      </c>
      <c r="O27" s="88">
        <v>6</v>
      </c>
      <c r="P27" s="89">
        <v>0</v>
      </c>
      <c r="Q27" s="90">
        <f>O27+P27</f>
        <v>6</v>
      </c>
      <c r="R27" s="80">
        <f>IFERROR(Q27/N27,"-")</f>
        <v>6</v>
      </c>
      <c r="S27" s="79">
        <v>1</v>
      </c>
      <c r="T27" s="79">
        <v>2</v>
      </c>
      <c r="U27" s="80">
        <f>IFERROR(T27/(Q27),"-")</f>
        <v>0.33333333333333</v>
      </c>
      <c r="V27" s="81"/>
      <c r="W27" s="82">
        <v>2</v>
      </c>
      <c r="X27" s="80">
        <f>IF(Q27=0,"-",W27/Q27)</f>
        <v>0.33333333333333</v>
      </c>
      <c r="Y27" s="181">
        <v>64000</v>
      </c>
      <c r="Z27" s="182">
        <f>IFERROR(Y27/Q27,"-")</f>
        <v>10666.666666667</v>
      </c>
      <c r="AA27" s="182">
        <f>IFERROR(Y27/W27,"-")</f>
        <v>32000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0.16666666666667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/>
      <c r="BG27" s="110">
        <f>IF(Q27=0,"",IF(BF27=0,"",(BF27/Q27)))</f>
        <v>0</v>
      </c>
      <c r="BH27" s="109"/>
      <c r="BI27" s="111" t="str">
        <f>IFERROR(BH27/BF27,"-")</f>
        <v>-</v>
      </c>
      <c r="BJ27" s="112"/>
      <c r="BK27" s="113" t="str">
        <f>IFERROR(BJ27/BF27,"-")</f>
        <v>-</v>
      </c>
      <c r="BL27" s="114"/>
      <c r="BM27" s="114"/>
      <c r="BN27" s="114"/>
      <c r="BO27" s="116">
        <v>2</v>
      </c>
      <c r="BP27" s="117">
        <f>IF(Q27=0,"",IF(BO27=0,"",(BO27/Q27)))</f>
        <v>0.33333333333333</v>
      </c>
      <c r="BQ27" s="118">
        <v>1</v>
      </c>
      <c r="BR27" s="119">
        <f>IFERROR(BQ27/BO27,"-")</f>
        <v>0.5</v>
      </c>
      <c r="BS27" s="120">
        <v>20000</v>
      </c>
      <c r="BT27" s="121">
        <f>IFERROR(BS27/BO27,"-")</f>
        <v>10000</v>
      </c>
      <c r="BU27" s="122"/>
      <c r="BV27" s="122"/>
      <c r="BW27" s="122">
        <v>1</v>
      </c>
      <c r="BX27" s="123">
        <v>3</v>
      </c>
      <c r="BY27" s="124">
        <f>IF(Q27=0,"",IF(BX27=0,"",(BX27/Q27)))</f>
        <v>0.5</v>
      </c>
      <c r="BZ27" s="125">
        <v>1</v>
      </c>
      <c r="CA27" s="126">
        <f>IFERROR(BZ27/BX27,"-")</f>
        <v>0.33333333333333</v>
      </c>
      <c r="CB27" s="127">
        <v>44000</v>
      </c>
      <c r="CC27" s="128">
        <f>IFERROR(CB27/BX27,"-")</f>
        <v>14666.666666667</v>
      </c>
      <c r="CD27" s="129"/>
      <c r="CE27" s="129"/>
      <c r="CF27" s="129">
        <v>1</v>
      </c>
      <c r="CG27" s="130"/>
      <c r="CH27" s="131">
        <f>IF(Q27=0,"",IF(CG27=0,"",(CG27/Q27)))</f>
        <v>0</v>
      </c>
      <c r="CI27" s="132"/>
      <c r="CJ27" s="133" t="str">
        <f>IFERROR(CI27/CG27,"-")</f>
        <v>-</v>
      </c>
      <c r="CK27" s="134"/>
      <c r="CL27" s="135" t="str">
        <f>IFERROR(CK27/CG27,"-")</f>
        <v>-</v>
      </c>
      <c r="CM27" s="136"/>
      <c r="CN27" s="136"/>
      <c r="CO27" s="136"/>
      <c r="CP27" s="137">
        <v>2</v>
      </c>
      <c r="CQ27" s="138">
        <v>64000</v>
      </c>
      <c r="CR27" s="138">
        <v>44000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0.16333333333333</v>
      </c>
      <c r="B28" s="184" t="s">
        <v>118</v>
      </c>
      <c r="C28" s="184" t="s">
        <v>58</v>
      </c>
      <c r="D28" s="184"/>
      <c r="E28" s="184" t="s">
        <v>68</v>
      </c>
      <c r="F28" s="184" t="s">
        <v>119</v>
      </c>
      <c r="G28" s="184" t="s">
        <v>61</v>
      </c>
      <c r="H28" s="87" t="s">
        <v>62</v>
      </c>
      <c r="I28" s="87" t="s">
        <v>71</v>
      </c>
      <c r="J28" s="186" t="s">
        <v>120</v>
      </c>
      <c r="K28" s="176">
        <v>300000</v>
      </c>
      <c r="L28" s="79">
        <v>19</v>
      </c>
      <c r="M28" s="79">
        <v>0</v>
      </c>
      <c r="N28" s="79">
        <v>65</v>
      </c>
      <c r="O28" s="88">
        <v>9</v>
      </c>
      <c r="P28" s="89">
        <v>0</v>
      </c>
      <c r="Q28" s="90">
        <f>O28+P28</f>
        <v>9</v>
      </c>
      <c r="R28" s="80">
        <f>IFERROR(Q28/N28,"-")</f>
        <v>0.13846153846154</v>
      </c>
      <c r="S28" s="79">
        <v>1</v>
      </c>
      <c r="T28" s="79">
        <v>2</v>
      </c>
      <c r="U28" s="80">
        <f>IFERROR(T28/(Q28),"-")</f>
        <v>0.22222222222222</v>
      </c>
      <c r="V28" s="81">
        <f>IFERROR(K28/SUM(Q28:Q29),"-")</f>
        <v>21428.571428571</v>
      </c>
      <c r="W28" s="82">
        <v>1</v>
      </c>
      <c r="X28" s="80">
        <f>IF(Q28=0,"-",W28/Q28)</f>
        <v>0.11111111111111</v>
      </c>
      <c r="Y28" s="181">
        <v>26000</v>
      </c>
      <c r="Z28" s="182">
        <f>IFERROR(Y28/Q28,"-")</f>
        <v>2888.8888888889</v>
      </c>
      <c r="AA28" s="182">
        <f>IFERROR(Y28/W28,"-")</f>
        <v>26000</v>
      </c>
      <c r="AB28" s="176">
        <f>SUM(Y28:Y29)-SUM(K28:K29)</f>
        <v>-251000</v>
      </c>
      <c r="AC28" s="83">
        <f>SUM(Y28:Y29)/SUM(K28:K29)</f>
        <v>0.16333333333333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1</v>
      </c>
      <c r="AO28" s="98">
        <f>IF(Q28=0,"",IF(AN28=0,"",(AN28/Q28)))</f>
        <v>0.11111111111111</v>
      </c>
      <c r="AP28" s="97"/>
      <c r="AQ28" s="99">
        <f>IFERROR(AP28/AN28,"-")</f>
        <v>0</v>
      </c>
      <c r="AR28" s="100"/>
      <c r="AS28" s="101">
        <f>IFERROR(AR28/AN28,"-")</f>
        <v>0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4</v>
      </c>
      <c r="BG28" s="110">
        <f>IF(Q28=0,"",IF(BF28=0,"",(BF28/Q28)))</f>
        <v>0.44444444444444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3</v>
      </c>
      <c r="BP28" s="117">
        <f>IF(Q28=0,"",IF(BO28=0,"",(BO28/Q28)))</f>
        <v>0.33333333333333</v>
      </c>
      <c r="BQ28" s="118">
        <v>1</v>
      </c>
      <c r="BR28" s="119">
        <f>IFERROR(BQ28/BO28,"-")</f>
        <v>0.33333333333333</v>
      </c>
      <c r="BS28" s="120">
        <v>26000</v>
      </c>
      <c r="BT28" s="121">
        <f>IFERROR(BS28/BO28,"-")</f>
        <v>8666.6666666667</v>
      </c>
      <c r="BU28" s="122"/>
      <c r="BV28" s="122"/>
      <c r="BW28" s="122">
        <v>1</v>
      </c>
      <c r="BX28" s="123">
        <v>1</v>
      </c>
      <c r="BY28" s="124">
        <f>IF(Q28=0,"",IF(BX28=0,"",(BX28/Q28)))</f>
        <v>0.11111111111111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26000</v>
      </c>
      <c r="CR28" s="138">
        <v>26000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121</v>
      </c>
      <c r="C29" s="184" t="s">
        <v>58</v>
      </c>
      <c r="D29" s="184"/>
      <c r="E29" s="184" t="s">
        <v>68</v>
      </c>
      <c r="F29" s="184" t="s">
        <v>119</v>
      </c>
      <c r="G29" s="184" t="s">
        <v>66</v>
      </c>
      <c r="H29" s="87"/>
      <c r="I29" s="87"/>
      <c r="J29" s="87"/>
      <c r="K29" s="176"/>
      <c r="L29" s="79">
        <v>45</v>
      </c>
      <c r="M29" s="79">
        <v>36</v>
      </c>
      <c r="N29" s="79">
        <v>19</v>
      </c>
      <c r="O29" s="88">
        <v>5</v>
      </c>
      <c r="P29" s="89">
        <v>0</v>
      </c>
      <c r="Q29" s="90">
        <f>O29+P29</f>
        <v>5</v>
      </c>
      <c r="R29" s="80">
        <f>IFERROR(Q29/N29,"-")</f>
        <v>0.26315789473684</v>
      </c>
      <c r="S29" s="79">
        <v>1</v>
      </c>
      <c r="T29" s="79">
        <v>2</v>
      </c>
      <c r="U29" s="80">
        <f>IFERROR(T29/(Q29),"-")</f>
        <v>0.4</v>
      </c>
      <c r="V29" s="81"/>
      <c r="W29" s="82">
        <v>2</v>
      </c>
      <c r="X29" s="80">
        <f>IF(Q29=0,"-",W29/Q29)</f>
        <v>0.4</v>
      </c>
      <c r="Y29" s="181">
        <v>23000</v>
      </c>
      <c r="Z29" s="182">
        <f>IFERROR(Y29/Q29,"-")</f>
        <v>4600</v>
      </c>
      <c r="AA29" s="182">
        <f>IFERROR(Y29/W29,"-")</f>
        <v>11500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3</v>
      </c>
      <c r="BG29" s="110">
        <f>IF(Q29=0,"",IF(BF29=0,"",(BF29/Q29)))</f>
        <v>0.6</v>
      </c>
      <c r="BH29" s="109">
        <v>1</v>
      </c>
      <c r="BI29" s="111">
        <f>IFERROR(BH29/BF29,"-")</f>
        <v>0.33333333333333</v>
      </c>
      <c r="BJ29" s="112">
        <v>3000</v>
      </c>
      <c r="BK29" s="113">
        <f>IFERROR(BJ29/BF29,"-")</f>
        <v>1000</v>
      </c>
      <c r="BL29" s="114">
        <v>1</v>
      </c>
      <c r="BM29" s="114"/>
      <c r="BN29" s="114"/>
      <c r="BO29" s="116">
        <v>2</v>
      </c>
      <c r="BP29" s="117">
        <f>IF(Q29=0,"",IF(BO29=0,"",(BO29/Q29)))</f>
        <v>0.4</v>
      </c>
      <c r="BQ29" s="118">
        <v>1</v>
      </c>
      <c r="BR29" s="119">
        <f>IFERROR(BQ29/BO29,"-")</f>
        <v>0.5</v>
      </c>
      <c r="BS29" s="120">
        <v>20000</v>
      </c>
      <c r="BT29" s="121">
        <f>IFERROR(BS29/BO29,"-")</f>
        <v>10000</v>
      </c>
      <c r="BU29" s="122"/>
      <c r="BV29" s="122"/>
      <c r="BW29" s="122">
        <v>1</v>
      </c>
      <c r="BX29" s="123"/>
      <c r="BY29" s="124">
        <f>IF(Q29=0,"",IF(BX29=0,"",(BX29/Q29)))</f>
        <v>0</v>
      </c>
      <c r="BZ29" s="125"/>
      <c r="CA29" s="126" t="str">
        <f>IFERROR(BZ29/BX29,"-")</f>
        <v>-</v>
      </c>
      <c r="CB29" s="127"/>
      <c r="CC29" s="128" t="str">
        <f>IFERROR(CB29/BX29,"-")</f>
        <v>-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23000</v>
      </c>
      <c r="CR29" s="138">
        <v>20000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3.3155555555556</v>
      </c>
      <c r="B30" s="184" t="s">
        <v>122</v>
      </c>
      <c r="C30" s="184" t="s">
        <v>58</v>
      </c>
      <c r="D30" s="184"/>
      <c r="E30" s="184" t="s">
        <v>75</v>
      </c>
      <c r="F30" s="184" t="s">
        <v>76</v>
      </c>
      <c r="G30" s="184" t="s">
        <v>61</v>
      </c>
      <c r="H30" s="87" t="s">
        <v>123</v>
      </c>
      <c r="I30" s="87" t="s">
        <v>71</v>
      </c>
      <c r="J30" s="87" t="s">
        <v>124</v>
      </c>
      <c r="K30" s="176">
        <v>225000</v>
      </c>
      <c r="L30" s="79">
        <v>27</v>
      </c>
      <c r="M30" s="79">
        <v>0</v>
      </c>
      <c r="N30" s="79">
        <v>87</v>
      </c>
      <c r="O30" s="88">
        <v>8</v>
      </c>
      <c r="P30" s="89">
        <v>0</v>
      </c>
      <c r="Q30" s="90">
        <f>O30+P30</f>
        <v>8</v>
      </c>
      <c r="R30" s="80">
        <f>IFERROR(Q30/N30,"-")</f>
        <v>0.091954022988506</v>
      </c>
      <c r="S30" s="79">
        <v>0</v>
      </c>
      <c r="T30" s="79">
        <v>3</v>
      </c>
      <c r="U30" s="80">
        <f>IFERROR(T30/(Q30),"-")</f>
        <v>0.375</v>
      </c>
      <c r="V30" s="81">
        <f>IFERROR(K30/SUM(Q30:Q31),"-")</f>
        <v>13235.294117647</v>
      </c>
      <c r="W30" s="82">
        <v>1</v>
      </c>
      <c r="X30" s="80">
        <f>IF(Q30=0,"-",W30/Q30)</f>
        <v>0.125</v>
      </c>
      <c r="Y30" s="181">
        <v>3000</v>
      </c>
      <c r="Z30" s="182">
        <f>IFERROR(Y30/Q30,"-")</f>
        <v>375</v>
      </c>
      <c r="AA30" s="182">
        <f>IFERROR(Y30/W30,"-")</f>
        <v>3000</v>
      </c>
      <c r="AB30" s="176">
        <f>SUM(Y30:Y31)-SUM(K30:K31)</f>
        <v>521000</v>
      </c>
      <c r="AC30" s="83">
        <f>SUM(Y30:Y31)/SUM(K30:K31)</f>
        <v>3.3155555555556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3</v>
      </c>
      <c r="BG30" s="110">
        <f>IF(Q30=0,"",IF(BF30=0,"",(BF30/Q30)))</f>
        <v>0.375</v>
      </c>
      <c r="BH30" s="109">
        <v>1</v>
      </c>
      <c r="BI30" s="111">
        <f>IFERROR(BH30/BF30,"-")</f>
        <v>0.33333333333333</v>
      </c>
      <c r="BJ30" s="112">
        <v>3000</v>
      </c>
      <c r="BK30" s="113">
        <f>IFERROR(BJ30/BF30,"-")</f>
        <v>1000</v>
      </c>
      <c r="BL30" s="114">
        <v>1</v>
      </c>
      <c r="BM30" s="114"/>
      <c r="BN30" s="114"/>
      <c r="BO30" s="116">
        <v>2</v>
      </c>
      <c r="BP30" s="117">
        <f>IF(Q30=0,"",IF(BO30=0,"",(BO30/Q30)))</f>
        <v>0.25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3</v>
      </c>
      <c r="BY30" s="124">
        <f>IF(Q30=0,"",IF(BX30=0,"",(BX30/Q30)))</f>
        <v>0.375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3000</v>
      </c>
      <c r="CR30" s="138">
        <v>3000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125</v>
      </c>
      <c r="C31" s="184" t="s">
        <v>58</v>
      </c>
      <c r="D31" s="184"/>
      <c r="E31" s="184" t="s">
        <v>75</v>
      </c>
      <c r="F31" s="184" t="s">
        <v>76</v>
      </c>
      <c r="G31" s="184" t="s">
        <v>66</v>
      </c>
      <c r="H31" s="87"/>
      <c r="I31" s="87"/>
      <c r="J31" s="87"/>
      <c r="K31" s="176"/>
      <c r="L31" s="79">
        <v>36</v>
      </c>
      <c r="M31" s="79">
        <v>22</v>
      </c>
      <c r="N31" s="79">
        <v>3</v>
      </c>
      <c r="O31" s="88">
        <v>9</v>
      </c>
      <c r="P31" s="89">
        <v>0</v>
      </c>
      <c r="Q31" s="90">
        <f>O31+P31</f>
        <v>9</v>
      </c>
      <c r="R31" s="80">
        <f>IFERROR(Q31/N31,"-")</f>
        <v>3</v>
      </c>
      <c r="S31" s="79">
        <v>3</v>
      </c>
      <c r="T31" s="79">
        <v>2</v>
      </c>
      <c r="U31" s="80">
        <f>IFERROR(T31/(Q31),"-")</f>
        <v>0.22222222222222</v>
      </c>
      <c r="V31" s="81"/>
      <c r="W31" s="82">
        <v>5</v>
      </c>
      <c r="X31" s="80">
        <f>IF(Q31=0,"-",W31/Q31)</f>
        <v>0.55555555555556</v>
      </c>
      <c r="Y31" s="181">
        <v>743000</v>
      </c>
      <c r="Z31" s="182">
        <f>IFERROR(Y31/Q31,"-")</f>
        <v>82555.555555556</v>
      </c>
      <c r="AA31" s="182">
        <f>IFERROR(Y31/W31,"-")</f>
        <v>148600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1</v>
      </c>
      <c r="BG31" s="110">
        <f>IF(Q31=0,"",IF(BF31=0,"",(BF31/Q31)))</f>
        <v>0.11111111111111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0.33333333333333</v>
      </c>
      <c r="BQ31" s="118">
        <v>2</v>
      </c>
      <c r="BR31" s="119">
        <f>IFERROR(BQ31/BO31,"-")</f>
        <v>0.66666666666667</v>
      </c>
      <c r="BS31" s="120">
        <v>16000</v>
      </c>
      <c r="BT31" s="121">
        <f>IFERROR(BS31/BO31,"-")</f>
        <v>5333.3333333333</v>
      </c>
      <c r="BU31" s="122">
        <v>1</v>
      </c>
      <c r="BV31" s="122"/>
      <c r="BW31" s="122">
        <v>1</v>
      </c>
      <c r="BX31" s="123">
        <v>5</v>
      </c>
      <c r="BY31" s="124">
        <f>IF(Q31=0,"",IF(BX31=0,"",(BX31/Q31)))</f>
        <v>0.55555555555556</v>
      </c>
      <c r="BZ31" s="125">
        <v>3</v>
      </c>
      <c r="CA31" s="126">
        <f>IFERROR(BZ31/BX31,"-")</f>
        <v>0.6</v>
      </c>
      <c r="CB31" s="127">
        <v>727000</v>
      </c>
      <c r="CC31" s="128">
        <f>IFERROR(CB31/BX31,"-")</f>
        <v>145400</v>
      </c>
      <c r="CD31" s="129">
        <v>1</v>
      </c>
      <c r="CE31" s="129"/>
      <c r="CF31" s="129">
        <v>2</v>
      </c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5</v>
      </c>
      <c r="CQ31" s="138">
        <v>743000</v>
      </c>
      <c r="CR31" s="138">
        <v>684000</v>
      </c>
      <c r="CS31" s="138"/>
      <c r="CT31" s="139" t="str">
        <f>IF(AND(CR31=0,CS31=0),"",IF(AND(CR31&lt;=100000,CS31&lt;=100000),"",IF(CR31/CQ31&gt;0.7,"男高",IF(CS31/CQ31&gt;0.7,"女高",""))))</f>
        <v>男高</v>
      </c>
    </row>
    <row r="32" spans="1:99">
      <c r="A32" s="78">
        <f>AC32</f>
        <v>1.8461538461538</v>
      </c>
      <c r="B32" s="184" t="s">
        <v>126</v>
      </c>
      <c r="C32" s="184" t="s">
        <v>58</v>
      </c>
      <c r="D32" s="184"/>
      <c r="E32" s="184" t="s">
        <v>80</v>
      </c>
      <c r="F32" s="184" t="s">
        <v>81</v>
      </c>
      <c r="G32" s="184" t="s">
        <v>61</v>
      </c>
      <c r="H32" s="87" t="s">
        <v>127</v>
      </c>
      <c r="I32" s="87" t="s">
        <v>71</v>
      </c>
      <c r="J32" s="186" t="s">
        <v>120</v>
      </c>
      <c r="K32" s="176">
        <v>130000</v>
      </c>
      <c r="L32" s="79">
        <v>9</v>
      </c>
      <c r="M32" s="79">
        <v>0</v>
      </c>
      <c r="N32" s="79">
        <v>28</v>
      </c>
      <c r="O32" s="88">
        <v>4</v>
      </c>
      <c r="P32" s="89">
        <v>0</v>
      </c>
      <c r="Q32" s="90">
        <f>O32+P32</f>
        <v>4</v>
      </c>
      <c r="R32" s="80">
        <f>IFERROR(Q32/N32,"-")</f>
        <v>0.14285714285714</v>
      </c>
      <c r="S32" s="79">
        <v>1</v>
      </c>
      <c r="T32" s="79">
        <v>1</v>
      </c>
      <c r="U32" s="80">
        <f>IFERROR(T32/(Q32),"-")</f>
        <v>0.25</v>
      </c>
      <c r="V32" s="81">
        <f>IFERROR(K32/SUM(Q32:Q33),"-")</f>
        <v>18571.428571429</v>
      </c>
      <c r="W32" s="82">
        <v>1</v>
      </c>
      <c r="X32" s="80">
        <f>IF(Q32=0,"-",W32/Q32)</f>
        <v>0.25</v>
      </c>
      <c r="Y32" s="181">
        <v>180000</v>
      </c>
      <c r="Z32" s="182">
        <f>IFERROR(Y32/Q32,"-")</f>
        <v>45000</v>
      </c>
      <c r="AA32" s="182">
        <f>IFERROR(Y32/W32,"-")</f>
        <v>180000</v>
      </c>
      <c r="AB32" s="176">
        <f>SUM(Y32:Y33)-SUM(K32:K33)</f>
        <v>110000</v>
      </c>
      <c r="AC32" s="83">
        <f>SUM(Y32:Y33)/SUM(K32:K33)</f>
        <v>1.8461538461538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0.5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0.25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0.25</v>
      </c>
      <c r="BZ32" s="125">
        <v>1</v>
      </c>
      <c r="CA32" s="126">
        <f>IFERROR(BZ32/BX32,"-")</f>
        <v>1</v>
      </c>
      <c r="CB32" s="127">
        <v>180000</v>
      </c>
      <c r="CC32" s="128">
        <f>IFERROR(CB32/BX32,"-")</f>
        <v>180000</v>
      </c>
      <c r="CD32" s="129"/>
      <c r="CE32" s="129"/>
      <c r="CF32" s="129">
        <v>1</v>
      </c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180000</v>
      </c>
      <c r="CR32" s="138">
        <v>180000</v>
      </c>
      <c r="CS32" s="138"/>
      <c r="CT32" s="139" t="str">
        <f>IF(AND(CR32=0,CS32=0),"",IF(AND(CR32&lt;=100000,CS32&lt;=100000),"",IF(CR32/CQ32&gt;0.7,"男高",IF(CS32/CQ32&gt;0.7,"女高",""))))</f>
        <v>男高</v>
      </c>
    </row>
    <row r="33" spans="1:99">
      <c r="A33" s="78"/>
      <c r="B33" s="184" t="s">
        <v>128</v>
      </c>
      <c r="C33" s="184" t="s">
        <v>58</v>
      </c>
      <c r="D33" s="184"/>
      <c r="E33" s="184" t="s">
        <v>80</v>
      </c>
      <c r="F33" s="184" t="s">
        <v>81</v>
      </c>
      <c r="G33" s="184" t="s">
        <v>66</v>
      </c>
      <c r="H33" s="87"/>
      <c r="I33" s="87"/>
      <c r="J33" s="87"/>
      <c r="K33" s="176"/>
      <c r="L33" s="79">
        <v>19</v>
      </c>
      <c r="M33" s="79">
        <v>14</v>
      </c>
      <c r="N33" s="79">
        <v>6</v>
      </c>
      <c r="O33" s="88">
        <v>3</v>
      </c>
      <c r="P33" s="89">
        <v>0</v>
      </c>
      <c r="Q33" s="90">
        <f>O33+P33</f>
        <v>3</v>
      </c>
      <c r="R33" s="80">
        <f>IFERROR(Q33/N33,"-")</f>
        <v>0.5</v>
      </c>
      <c r="S33" s="79">
        <v>0</v>
      </c>
      <c r="T33" s="79">
        <v>0</v>
      </c>
      <c r="U33" s="80">
        <f>IFERROR(T33/(Q33),"-")</f>
        <v>0</v>
      </c>
      <c r="V33" s="81"/>
      <c r="W33" s="82">
        <v>1</v>
      </c>
      <c r="X33" s="80">
        <f>IF(Q33=0,"-",W33/Q33)</f>
        <v>0.33333333333333</v>
      </c>
      <c r="Y33" s="181">
        <v>60000</v>
      </c>
      <c r="Z33" s="182">
        <f>IFERROR(Y33/Q33,"-")</f>
        <v>20000</v>
      </c>
      <c r="AA33" s="182">
        <f>IFERROR(Y33/W33,"-")</f>
        <v>60000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0.33333333333333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>
        <v>2</v>
      </c>
      <c r="CH33" s="131">
        <f>IF(Q33=0,"",IF(CG33=0,"",(CG33/Q33)))</f>
        <v>0.66666666666667</v>
      </c>
      <c r="CI33" s="132">
        <v>1</v>
      </c>
      <c r="CJ33" s="133">
        <f>IFERROR(CI33/CG33,"-")</f>
        <v>0.5</v>
      </c>
      <c r="CK33" s="134">
        <v>60000</v>
      </c>
      <c r="CL33" s="135">
        <f>IFERROR(CK33/CG33,"-")</f>
        <v>30000</v>
      </c>
      <c r="CM33" s="136"/>
      <c r="CN33" s="136"/>
      <c r="CO33" s="136">
        <v>1</v>
      </c>
      <c r="CP33" s="137">
        <v>1</v>
      </c>
      <c r="CQ33" s="138">
        <v>60000</v>
      </c>
      <c r="CR33" s="138">
        <v>60000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0.8</v>
      </c>
      <c r="B34" s="184" t="s">
        <v>129</v>
      </c>
      <c r="C34" s="184" t="s">
        <v>58</v>
      </c>
      <c r="D34" s="184"/>
      <c r="E34" s="184" t="s">
        <v>86</v>
      </c>
      <c r="F34" s="184" t="s">
        <v>87</v>
      </c>
      <c r="G34" s="184" t="s">
        <v>61</v>
      </c>
      <c r="H34" s="87" t="s">
        <v>127</v>
      </c>
      <c r="I34" s="87" t="s">
        <v>71</v>
      </c>
      <c r="J34" s="87" t="s">
        <v>94</v>
      </c>
      <c r="K34" s="176">
        <v>130000</v>
      </c>
      <c r="L34" s="79">
        <v>8</v>
      </c>
      <c r="M34" s="79">
        <v>0</v>
      </c>
      <c r="N34" s="79">
        <v>20</v>
      </c>
      <c r="O34" s="88">
        <v>3</v>
      </c>
      <c r="P34" s="89">
        <v>0</v>
      </c>
      <c r="Q34" s="90">
        <f>O34+P34</f>
        <v>3</v>
      </c>
      <c r="R34" s="80">
        <f>IFERROR(Q34/N34,"-")</f>
        <v>0.15</v>
      </c>
      <c r="S34" s="79">
        <v>0</v>
      </c>
      <c r="T34" s="79">
        <v>0</v>
      </c>
      <c r="U34" s="80">
        <f>IFERROR(T34/(Q34),"-")</f>
        <v>0</v>
      </c>
      <c r="V34" s="81">
        <f>IFERROR(K34/SUM(Q34:Q35),"-")</f>
        <v>9285.7142857143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-26000</v>
      </c>
      <c r="AC34" s="83">
        <f>SUM(Y34:Y35)/SUM(K34:K35)</f>
        <v>0.8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>
        <v>1</v>
      </c>
      <c r="AO34" s="98">
        <f>IF(Q34=0,"",IF(AN34=0,"",(AN34/Q34)))</f>
        <v>0.33333333333333</v>
      </c>
      <c r="AP34" s="97"/>
      <c r="AQ34" s="99">
        <f>IFERROR(AP34/AN34,"-")</f>
        <v>0</v>
      </c>
      <c r="AR34" s="100"/>
      <c r="AS34" s="101">
        <f>IFERROR(AR34/AN34,"-")</f>
        <v>0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/>
      <c r="BG34" s="110">
        <f>IF(Q34=0,"",IF(BF34=0,"",(BF34/Q34)))</f>
        <v>0</v>
      </c>
      <c r="BH34" s="109"/>
      <c r="BI34" s="111" t="str">
        <f>IFERROR(BH34/BF34,"-")</f>
        <v>-</v>
      </c>
      <c r="BJ34" s="112"/>
      <c r="BK34" s="113" t="str">
        <f>IFERROR(BJ34/BF34,"-")</f>
        <v>-</v>
      </c>
      <c r="BL34" s="114"/>
      <c r="BM34" s="114"/>
      <c r="BN34" s="114"/>
      <c r="BO34" s="116">
        <v>2</v>
      </c>
      <c r="BP34" s="117">
        <f>IF(Q34=0,"",IF(BO34=0,"",(BO34/Q34)))</f>
        <v>0.66666666666667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130</v>
      </c>
      <c r="C35" s="184" t="s">
        <v>58</v>
      </c>
      <c r="D35" s="184"/>
      <c r="E35" s="184" t="s">
        <v>86</v>
      </c>
      <c r="F35" s="184" t="s">
        <v>87</v>
      </c>
      <c r="G35" s="184" t="s">
        <v>66</v>
      </c>
      <c r="H35" s="87"/>
      <c r="I35" s="87"/>
      <c r="J35" s="87"/>
      <c r="K35" s="176"/>
      <c r="L35" s="79">
        <v>28</v>
      </c>
      <c r="M35" s="79">
        <v>21</v>
      </c>
      <c r="N35" s="79">
        <v>33</v>
      </c>
      <c r="O35" s="88">
        <v>11</v>
      </c>
      <c r="P35" s="89">
        <v>0</v>
      </c>
      <c r="Q35" s="90">
        <f>O35+P35</f>
        <v>11</v>
      </c>
      <c r="R35" s="80">
        <f>IFERROR(Q35/N35,"-")</f>
        <v>0.33333333333333</v>
      </c>
      <c r="S35" s="79">
        <v>3</v>
      </c>
      <c r="T35" s="79">
        <v>2</v>
      </c>
      <c r="U35" s="80">
        <f>IFERROR(T35/(Q35),"-")</f>
        <v>0.18181818181818</v>
      </c>
      <c r="V35" s="81"/>
      <c r="W35" s="82">
        <v>2</v>
      </c>
      <c r="X35" s="80">
        <f>IF(Q35=0,"-",W35/Q35)</f>
        <v>0.18181818181818</v>
      </c>
      <c r="Y35" s="181">
        <v>104000</v>
      </c>
      <c r="Z35" s="182">
        <f>IFERROR(Y35/Q35,"-")</f>
        <v>9454.5454545455</v>
      </c>
      <c r="AA35" s="182">
        <f>IFERROR(Y35/W35,"-")</f>
        <v>52000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0.090909090909091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2</v>
      </c>
      <c r="BP35" s="117">
        <f>IF(Q35=0,"",IF(BO35=0,"",(BO35/Q35)))</f>
        <v>0.18181818181818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6</v>
      </c>
      <c r="BY35" s="124">
        <f>IF(Q35=0,"",IF(BX35=0,"",(BX35/Q35)))</f>
        <v>0.54545454545455</v>
      </c>
      <c r="BZ35" s="125">
        <v>1</v>
      </c>
      <c r="CA35" s="126">
        <f>IFERROR(BZ35/BX35,"-")</f>
        <v>0.16666666666667</v>
      </c>
      <c r="CB35" s="127">
        <v>8000</v>
      </c>
      <c r="CC35" s="128">
        <f>IFERROR(CB35/BX35,"-")</f>
        <v>1333.3333333333</v>
      </c>
      <c r="CD35" s="129"/>
      <c r="CE35" s="129">
        <v>1</v>
      </c>
      <c r="CF35" s="129"/>
      <c r="CG35" s="130">
        <v>2</v>
      </c>
      <c r="CH35" s="131">
        <f>IF(Q35=0,"",IF(CG35=0,"",(CG35/Q35)))</f>
        <v>0.18181818181818</v>
      </c>
      <c r="CI35" s="132">
        <v>1</v>
      </c>
      <c r="CJ35" s="133">
        <f>IFERROR(CI35/CG35,"-")</f>
        <v>0.5</v>
      </c>
      <c r="CK35" s="134">
        <v>96000</v>
      </c>
      <c r="CL35" s="135">
        <f>IFERROR(CK35/CG35,"-")</f>
        <v>48000</v>
      </c>
      <c r="CM35" s="136"/>
      <c r="CN35" s="136"/>
      <c r="CO35" s="136">
        <v>1</v>
      </c>
      <c r="CP35" s="137">
        <v>2</v>
      </c>
      <c r="CQ35" s="138">
        <v>104000</v>
      </c>
      <c r="CR35" s="138">
        <v>96000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0.083333333333333</v>
      </c>
      <c r="B36" s="184" t="s">
        <v>131</v>
      </c>
      <c r="C36" s="184" t="s">
        <v>58</v>
      </c>
      <c r="D36" s="184"/>
      <c r="E36" s="184" t="s">
        <v>91</v>
      </c>
      <c r="F36" s="184" t="s">
        <v>92</v>
      </c>
      <c r="G36" s="184" t="s">
        <v>61</v>
      </c>
      <c r="H36" s="87" t="s">
        <v>132</v>
      </c>
      <c r="I36" s="87" t="s">
        <v>133</v>
      </c>
      <c r="J36" s="87" t="s">
        <v>83</v>
      </c>
      <c r="K36" s="176">
        <v>120000</v>
      </c>
      <c r="L36" s="79">
        <v>5</v>
      </c>
      <c r="M36" s="79">
        <v>0</v>
      </c>
      <c r="N36" s="79">
        <v>23</v>
      </c>
      <c r="O36" s="88">
        <v>3</v>
      </c>
      <c r="P36" s="89">
        <v>0</v>
      </c>
      <c r="Q36" s="90">
        <f>O36+P36</f>
        <v>3</v>
      </c>
      <c r="R36" s="80">
        <f>IFERROR(Q36/N36,"-")</f>
        <v>0.1304347826087</v>
      </c>
      <c r="S36" s="79">
        <v>0</v>
      </c>
      <c r="T36" s="79">
        <v>1</v>
      </c>
      <c r="U36" s="80">
        <f>IFERROR(T36/(Q36),"-")</f>
        <v>0.33333333333333</v>
      </c>
      <c r="V36" s="81">
        <f>IFERROR(K36/SUM(Q36:Q37),"-")</f>
        <v>17142.857142857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-110000</v>
      </c>
      <c r="AC36" s="83">
        <f>SUM(Y36:Y37)/SUM(K36:K37)</f>
        <v>0.083333333333333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1</v>
      </c>
      <c r="BG36" s="110">
        <f>IF(Q36=0,"",IF(BF36=0,"",(BF36/Q36)))</f>
        <v>0.33333333333333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0.66666666666667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134</v>
      </c>
      <c r="C37" s="184" t="s">
        <v>58</v>
      </c>
      <c r="D37" s="184"/>
      <c r="E37" s="184" t="s">
        <v>91</v>
      </c>
      <c r="F37" s="184" t="s">
        <v>92</v>
      </c>
      <c r="G37" s="184" t="s">
        <v>66</v>
      </c>
      <c r="H37" s="87"/>
      <c r="I37" s="87"/>
      <c r="J37" s="87"/>
      <c r="K37" s="176"/>
      <c r="L37" s="79">
        <v>21</v>
      </c>
      <c r="M37" s="79">
        <v>16</v>
      </c>
      <c r="N37" s="79">
        <v>2</v>
      </c>
      <c r="O37" s="88">
        <v>4</v>
      </c>
      <c r="P37" s="89">
        <v>0</v>
      </c>
      <c r="Q37" s="90">
        <f>O37+P37</f>
        <v>4</v>
      </c>
      <c r="R37" s="80">
        <f>IFERROR(Q37/N37,"-")</f>
        <v>2</v>
      </c>
      <c r="S37" s="79">
        <v>1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0.25</v>
      </c>
      <c r="Y37" s="181">
        <v>10000</v>
      </c>
      <c r="Z37" s="182">
        <f>IFERROR(Y37/Q37,"-")</f>
        <v>2500</v>
      </c>
      <c r="AA37" s="182">
        <f>IFERROR(Y37/W37,"-")</f>
        <v>10000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0.25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1</v>
      </c>
      <c r="BP37" s="117">
        <f>IF(Q37=0,"",IF(BO37=0,"",(BO37/Q37)))</f>
        <v>0.25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0.5</v>
      </c>
      <c r="BZ37" s="125">
        <v>1</v>
      </c>
      <c r="CA37" s="126">
        <f>IFERROR(BZ37/BX37,"-")</f>
        <v>0.5</v>
      </c>
      <c r="CB37" s="127">
        <v>10000</v>
      </c>
      <c r="CC37" s="128">
        <f>IFERROR(CB37/BX37,"-")</f>
        <v>5000</v>
      </c>
      <c r="CD37" s="129"/>
      <c r="CE37" s="129">
        <v>1</v>
      </c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10000</v>
      </c>
      <c r="CR37" s="138">
        <v>10000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1.9</v>
      </c>
      <c r="B38" s="184" t="s">
        <v>135</v>
      </c>
      <c r="C38" s="184" t="s">
        <v>58</v>
      </c>
      <c r="D38" s="184"/>
      <c r="E38" s="184" t="s">
        <v>68</v>
      </c>
      <c r="F38" s="184" t="s">
        <v>136</v>
      </c>
      <c r="G38" s="184" t="s">
        <v>61</v>
      </c>
      <c r="H38" s="87" t="s">
        <v>132</v>
      </c>
      <c r="I38" s="87" t="s">
        <v>133</v>
      </c>
      <c r="J38" s="186" t="s">
        <v>137</v>
      </c>
      <c r="K38" s="176">
        <v>120000</v>
      </c>
      <c r="L38" s="79">
        <v>11</v>
      </c>
      <c r="M38" s="79">
        <v>0</v>
      </c>
      <c r="N38" s="79">
        <v>59</v>
      </c>
      <c r="O38" s="88">
        <v>4</v>
      </c>
      <c r="P38" s="89">
        <v>0</v>
      </c>
      <c r="Q38" s="90">
        <f>O38+P38</f>
        <v>4</v>
      </c>
      <c r="R38" s="80">
        <f>IFERROR(Q38/N38,"-")</f>
        <v>0.067796610169492</v>
      </c>
      <c r="S38" s="79">
        <v>1</v>
      </c>
      <c r="T38" s="79">
        <v>0</v>
      </c>
      <c r="U38" s="80">
        <f>IFERROR(T38/(Q38),"-")</f>
        <v>0</v>
      </c>
      <c r="V38" s="81">
        <f>IFERROR(K38/SUM(Q38:Q39),"-")</f>
        <v>9230.7692307692</v>
      </c>
      <c r="W38" s="82">
        <v>1</v>
      </c>
      <c r="X38" s="80">
        <f>IF(Q38=0,"-",W38/Q38)</f>
        <v>0.25</v>
      </c>
      <c r="Y38" s="181">
        <v>188000</v>
      </c>
      <c r="Z38" s="182">
        <f>IFERROR(Y38/Q38,"-")</f>
        <v>47000</v>
      </c>
      <c r="AA38" s="182">
        <f>IFERROR(Y38/W38,"-")</f>
        <v>188000</v>
      </c>
      <c r="AB38" s="176">
        <f>SUM(Y38:Y39)-SUM(K38:K39)</f>
        <v>108000</v>
      </c>
      <c r="AC38" s="83">
        <f>SUM(Y38:Y39)/SUM(K38:K39)</f>
        <v>1.9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>
        <v>1</v>
      </c>
      <c r="AO38" s="98">
        <f>IF(Q38=0,"",IF(AN38=0,"",(AN38/Q38)))</f>
        <v>0.25</v>
      </c>
      <c r="AP38" s="97"/>
      <c r="AQ38" s="99">
        <f>IFERROR(AP38/AN38,"-")</f>
        <v>0</v>
      </c>
      <c r="AR38" s="100"/>
      <c r="AS38" s="101">
        <f>IFERROR(AR38/AN38,"-")</f>
        <v>0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3</v>
      </c>
      <c r="BP38" s="117">
        <f>IF(Q38=0,"",IF(BO38=0,"",(BO38/Q38)))</f>
        <v>0.75</v>
      </c>
      <c r="BQ38" s="118">
        <v>1</v>
      </c>
      <c r="BR38" s="119">
        <f>IFERROR(BQ38/BO38,"-")</f>
        <v>0.33333333333333</v>
      </c>
      <c r="BS38" s="120">
        <v>188000</v>
      </c>
      <c r="BT38" s="121">
        <f>IFERROR(BS38/BO38,"-")</f>
        <v>62666.666666667</v>
      </c>
      <c r="BU38" s="122"/>
      <c r="BV38" s="122"/>
      <c r="BW38" s="122">
        <v>1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1</v>
      </c>
      <c r="CQ38" s="138">
        <v>188000</v>
      </c>
      <c r="CR38" s="138">
        <v>188000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/>
      <c r="B39" s="184" t="s">
        <v>138</v>
      </c>
      <c r="C39" s="184" t="s">
        <v>58</v>
      </c>
      <c r="D39" s="184"/>
      <c r="E39" s="184" t="s">
        <v>68</v>
      </c>
      <c r="F39" s="184" t="s">
        <v>136</v>
      </c>
      <c r="G39" s="184" t="s">
        <v>66</v>
      </c>
      <c r="H39" s="87"/>
      <c r="I39" s="87"/>
      <c r="J39" s="87"/>
      <c r="K39" s="176"/>
      <c r="L39" s="79">
        <v>29</v>
      </c>
      <c r="M39" s="79">
        <v>26</v>
      </c>
      <c r="N39" s="79">
        <v>14</v>
      </c>
      <c r="O39" s="88">
        <v>9</v>
      </c>
      <c r="P39" s="89">
        <v>0</v>
      </c>
      <c r="Q39" s="90">
        <f>O39+P39</f>
        <v>9</v>
      </c>
      <c r="R39" s="80">
        <f>IFERROR(Q39/N39,"-")</f>
        <v>0.64285714285714</v>
      </c>
      <c r="S39" s="79">
        <v>0</v>
      </c>
      <c r="T39" s="79">
        <v>2</v>
      </c>
      <c r="U39" s="80">
        <f>IFERROR(T39/(Q39),"-")</f>
        <v>0.22222222222222</v>
      </c>
      <c r="V39" s="81"/>
      <c r="W39" s="82">
        <v>1</v>
      </c>
      <c r="X39" s="80">
        <f>IF(Q39=0,"-",W39/Q39)</f>
        <v>0.11111111111111</v>
      </c>
      <c r="Y39" s="181">
        <v>40000</v>
      </c>
      <c r="Z39" s="182">
        <f>IFERROR(Y39/Q39,"-")</f>
        <v>4444.4444444444</v>
      </c>
      <c r="AA39" s="182">
        <f>IFERROR(Y39/W39,"-")</f>
        <v>40000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3</v>
      </c>
      <c r="BG39" s="110">
        <f>IF(Q39=0,"",IF(BF39=0,"",(BF39/Q39)))</f>
        <v>0.33333333333333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0.33333333333333</v>
      </c>
      <c r="BQ39" s="118">
        <v>1</v>
      </c>
      <c r="BR39" s="119">
        <f>IFERROR(BQ39/BO39,"-")</f>
        <v>0.33333333333333</v>
      </c>
      <c r="BS39" s="120">
        <v>40000</v>
      </c>
      <c r="BT39" s="121">
        <f>IFERROR(BS39/BO39,"-")</f>
        <v>13333.333333333</v>
      </c>
      <c r="BU39" s="122"/>
      <c r="BV39" s="122"/>
      <c r="BW39" s="122">
        <v>1</v>
      </c>
      <c r="BX39" s="123">
        <v>3</v>
      </c>
      <c r="BY39" s="124">
        <f>IF(Q39=0,"",IF(BX39=0,"",(BX39/Q39)))</f>
        <v>0.33333333333333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1</v>
      </c>
      <c r="CQ39" s="138">
        <v>40000</v>
      </c>
      <c r="CR39" s="138">
        <v>40000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0.1</v>
      </c>
      <c r="B40" s="184" t="s">
        <v>139</v>
      </c>
      <c r="C40" s="184" t="s">
        <v>58</v>
      </c>
      <c r="D40" s="184"/>
      <c r="E40" s="184" t="s">
        <v>97</v>
      </c>
      <c r="F40" s="184" t="s">
        <v>98</v>
      </c>
      <c r="G40" s="184" t="s">
        <v>61</v>
      </c>
      <c r="H40" s="87" t="s">
        <v>140</v>
      </c>
      <c r="I40" s="87" t="s">
        <v>71</v>
      </c>
      <c r="J40" s="87" t="s">
        <v>94</v>
      </c>
      <c r="K40" s="176">
        <v>80000</v>
      </c>
      <c r="L40" s="79">
        <v>1</v>
      </c>
      <c r="M40" s="79">
        <v>0</v>
      </c>
      <c r="N40" s="79">
        <v>12</v>
      </c>
      <c r="O40" s="88">
        <v>0</v>
      </c>
      <c r="P40" s="89">
        <v>0</v>
      </c>
      <c r="Q40" s="90">
        <f>O40+P40</f>
        <v>0</v>
      </c>
      <c r="R40" s="80">
        <f>IFERROR(Q40/N40,"-")</f>
        <v>0</v>
      </c>
      <c r="S40" s="79">
        <v>0</v>
      </c>
      <c r="T40" s="79">
        <v>0</v>
      </c>
      <c r="U40" s="80" t="str">
        <f>IFERROR(T40/(Q40),"-")</f>
        <v>-</v>
      </c>
      <c r="V40" s="81">
        <f>IFERROR(K40/SUM(Q40:Q41),"-")</f>
        <v>80000</v>
      </c>
      <c r="W40" s="82">
        <v>0</v>
      </c>
      <c r="X40" s="80" t="str">
        <f>IF(Q40=0,"-",W40/Q40)</f>
        <v>-</v>
      </c>
      <c r="Y40" s="181">
        <v>0</v>
      </c>
      <c r="Z40" s="182" t="str">
        <f>IFERROR(Y40/Q40,"-")</f>
        <v>-</v>
      </c>
      <c r="AA40" s="182" t="str">
        <f>IFERROR(Y40/W40,"-")</f>
        <v>-</v>
      </c>
      <c r="AB40" s="176">
        <f>SUM(Y40:Y41)-SUM(K40:K41)</f>
        <v>-72000</v>
      </c>
      <c r="AC40" s="83">
        <f>SUM(Y40:Y41)/SUM(K40:K41)</f>
        <v>0.1</v>
      </c>
      <c r="AD40" s="77"/>
      <c r="AE40" s="91"/>
      <c r="AF40" s="92" t="str">
        <f>IF(Q40=0,"",IF(AE40=0,"",(AE40/Q40)))</f>
        <v/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 t="str">
        <f>IF(Q40=0,"",IF(AN40=0,"",(AN40/Q40)))</f>
        <v/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 t="str">
        <f>IF(Q40=0,"",IF(AW40=0,"",(AW40/Q40)))</f>
        <v/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 t="str">
        <f>IF(Q40=0,"",IF(BF40=0,"",(BF40/Q40)))</f>
        <v/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/>
      <c r="BP40" s="117" t="str">
        <f>IF(Q40=0,"",IF(BO40=0,"",(BO40/Q40)))</f>
        <v/>
      </c>
      <c r="BQ40" s="118"/>
      <c r="BR40" s="119" t="str">
        <f>IFERROR(BQ40/BO40,"-")</f>
        <v>-</v>
      </c>
      <c r="BS40" s="120"/>
      <c r="BT40" s="121" t="str">
        <f>IFERROR(BS40/BO40,"-")</f>
        <v>-</v>
      </c>
      <c r="BU40" s="122"/>
      <c r="BV40" s="122"/>
      <c r="BW40" s="122"/>
      <c r="BX40" s="123"/>
      <c r="BY40" s="124" t="str">
        <f>IF(Q40=0,"",IF(BX40=0,"",(BX40/Q40)))</f>
        <v/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 t="str">
        <f>IF(Q40=0,"",IF(CG40=0,"",(CG40/Q40)))</f>
        <v/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141</v>
      </c>
      <c r="C41" s="184" t="s">
        <v>58</v>
      </c>
      <c r="D41" s="184"/>
      <c r="E41" s="184" t="s">
        <v>97</v>
      </c>
      <c r="F41" s="184" t="s">
        <v>98</v>
      </c>
      <c r="G41" s="184" t="s">
        <v>66</v>
      </c>
      <c r="H41" s="87"/>
      <c r="I41" s="87"/>
      <c r="J41" s="87"/>
      <c r="K41" s="176"/>
      <c r="L41" s="79">
        <v>14</v>
      </c>
      <c r="M41" s="79">
        <v>8</v>
      </c>
      <c r="N41" s="79">
        <v>0</v>
      </c>
      <c r="O41" s="88">
        <v>1</v>
      </c>
      <c r="P41" s="89">
        <v>0</v>
      </c>
      <c r="Q41" s="90">
        <f>O41+P41</f>
        <v>1</v>
      </c>
      <c r="R41" s="80" t="str">
        <f>IFERROR(Q41/N41,"-")</f>
        <v>-</v>
      </c>
      <c r="S41" s="79">
        <v>1</v>
      </c>
      <c r="T41" s="79">
        <v>0</v>
      </c>
      <c r="U41" s="80">
        <f>IFERROR(T41/(Q41),"-")</f>
        <v>0</v>
      </c>
      <c r="V41" s="81"/>
      <c r="W41" s="82">
        <v>1</v>
      </c>
      <c r="X41" s="80">
        <f>IF(Q41=0,"-",W41/Q41)</f>
        <v>1</v>
      </c>
      <c r="Y41" s="181">
        <v>8000</v>
      </c>
      <c r="Z41" s="182">
        <f>IFERROR(Y41/Q41,"-")</f>
        <v>8000</v>
      </c>
      <c r="AA41" s="182">
        <f>IFERROR(Y41/W41,"-")</f>
        <v>8000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1</v>
      </c>
      <c r="BP41" s="117">
        <f>IF(Q41=0,"",IF(BO41=0,"",(BO41/Q41)))</f>
        <v>1</v>
      </c>
      <c r="BQ41" s="118">
        <v>1</v>
      </c>
      <c r="BR41" s="119">
        <f>IFERROR(BQ41/BO41,"-")</f>
        <v>1</v>
      </c>
      <c r="BS41" s="120">
        <v>8000</v>
      </c>
      <c r="BT41" s="121">
        <f>IFERROR(BS41/BO41,"-")</f>
        <v>8000</v>
      </c>
      <c r="BU41" s="122"/>
      <c r="BV41" s="122">
        <v>1</v>
      </c>
      <c r="BW41" s="122"/>
      <c r="BX41" s="123"/>
      <c r="BY41" s="124">
        <f>IF(Q41=0,"",IF(BX41=0,"",(BX41/Q41)))</f>
        <v>0</v>
      </c>
      <c r="BZ41" s="125"/>
      <c r="CA41" s="126" t="str">
        <f>IFERROR(BZ41/BX41,"-")</f>
        <v>-</v>
      </c>
      <c r="CB41" s="127"/>
      <c r="CC41" s="128" t="str">
        <f>IFERROR(CB41/BX41,"-")</f>
        <v>-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1</v>
      </c>
      <c r="CQ41" s="138">
        <v>8000</v>
      </c>
      <c r="CR41" s="138">
        <v>8000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0.0625</v>
      </c>
      <c r="B42" s="184" t="s">
        <v>142</v>
      </c>
      <c r="C42" s="184" t="s">
        <v>58</v>
      </c>
      <c r="D42" s="184"/>
      <c r="E42" s="184" t="s">
        <v>80</v>
      </c>
      <c r="F42" s="184" t="s">
        <v>106</v>
      </c>
      <c r="G42" s="184" t="s">
        <v>61</v>
      </c>
      <c r="H42" s="87" t="s">
        <v>140</v>
      </c>
      <c r="I42" s="87" t="s">
        <v>71</v>
      </c>
      <c r="J42" s="186" t="s">
        <v>120</v>
      </c>
      <c r="K42" s="176">
        <v>80000</v>
      </c>
      <c r="L42" s="79">
        <v>9</v>
      </c>
      <c r="M42" s="79">
        <v>0</v>
      </c>
      <c r="N42" s="79">
        <v>23</v>
      </c>
      <c r="O42" s="88">
        <v>2</v>
      </c>
      <c r="P42" s="89">
        <v>0</v>
      </c>
      <c r="Q42" s="90">
        <f>O42+P42</f>
        <v>2</v>
      </c>
      <c r="R42" s="80">
        <f>IFERROR(Q42/N42,"-")</f>
        <v>0.08695652173913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16000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-75000</v>
      </c>
      <c r="AC42" s="83">
        <f>SUM(Y42:Y43)/SUM(K42:K43)</f>
        <v>0.0625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>
        <v>1</v>
      </c>
      <c r="AO42" s="98">
        <f>IF(Q42=0,"",IF(AN42=0,"",(AN42/Q42)))</f>
        <v>0.5</v>
      </c>
      <c r="AP42" s="97"/>
      <c r="AQ42" s="99">
        <f>IFERROR(AP42/AN42,"-")</f>
        <v>0</v>
      </c>
      <c r="AR42" s="100"/>
      <c r="AS42" s="101">
        <f>IFERROR(AR42/AN42,"-")</f>
        <v>0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/>
      <c r="BP42" s="117">
        <f>IF(Q42=0,"",IF(BO42=0,"",(BO42/Q42)))</f>
        <v>0</v>
      </c>
      <c r="BQ42" s="118"/>
      <c r="BR42" s="119" t="str">
        <f>IFERROR(BQ42/BO42,"-")</f>
        <v>-</v>
      </c>
      <c r="BS42" s="120"/>
      <c r="BT42" s="121" t="str">
        <f>IFERROR(BS42/BO42,"-")</f>
        <v>-</v>
      </c>
      <c r="BU42" s="122"/>
      <c r="BV42" s="122"/>
      <c r="BW42" s="122"/>
      <c r="BX42" s="123">
        <v>1</v>
      </c>
      <c r="BY42" s="124">
        <f>IF(Q42=0,"",IF(BX42=0,"",(BX42/Q42)))</f>
        <v>0.5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143</v>
      </c>
      <c r="C43" s="184" t="s">
        <v>58</v>
      </c>
      <c r="D43" s="184"/>
      <c r="E43" s="184" t="s">
        <v>80</v>
      </c>
      <c r="F43" s="184" t="s">
        <v>106</v>
      </c>
      <c r="G43" s="184" t="s">
        <v>66</v>
      </c>
      <c r="H43" s="87"/>
      <c r="I43" s="87"/>
      <c r="J43" s="87"/>
      <c r="K43" s="176"/>
      <c r="L43" s="79">
        <v>26</v>
      </c>
      <c r="M43" s="79">
        <v>17</v>
      </c>
      <c r="N43" s="79">
        <v>8</v>
      </c>
      <c r="O43" s="88">
        <v>3</v>
      </c>
      <c r="P43" s="89">
        <v>0</v>
      </c>
      <c r="Q43" s="90">
        <f>O43+P43</f>
        <v>3</v>
      </c>
      <c r="R43" s="80">
        <f>IFERROR(Q43/N43,"-")</f>
        <v>0.375</v>
      </c>
      <c r="S43" s="79">
        <v>0</v>
      </c>
      <c r="T43" s="79">
        <v>1</v>
      </c>
      <c r="U43" s="80">
        <f>IFERROR(T43/(Q43),"-")</f>
        <v>0.33333333333333</v>
      </c>
      <c r="V43" s="81"/>
      <c r="W43" s="82">
        <v>1</v>
      </c>
      <c r="X43" s="80">
        <f>IF(Q43=0,"-",W43/Q43)</f>
        <v>0.33333333333333</v>
      </c>
      <c r="Y43" s="181">
        <v>5000</v>
      </c>
      <c r="Z43" s="182">
        <f>IFERROR(Y43/Q43,"-")</f>
        <v>1666.6666666667</v>
      </c>
      <c r="AA43" s="182">
        <f>IFERROR(Y43/W43,"-")</f>
        <v>5000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1</v>
      </c>
      <c r="BP43" s="117">
        <f>IF(Q43=0,"",IF(BO43=0,"",(BO43/Q43)))</f>
        <v>0.33333333333333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1</v>
      </c>
      <c r="BY43" s="124">
        <f>IF(Q43=0,"",IF(BX43=0,"",(BX43/Q43)))</f>
        <v>0.33333333333333</v>
      </c>
      <c r="BZ43" s="125">
        <v>1</v>
      </c>
      <c r="CA43" s="126">
        <f>IFERROR(BZ43/BX43,"-")</f>
        <v>1</v>
      </c>
      <c r="CB43" s="127">
        <v>5000</v>
      </c>
      <c r="CC43" s="128">
        <f>IFERROR(CB43/BX43,"-")</f>
        <v>5000</v>
      </c>
      <c r="CD43" s="129">
        <v>1</v>
      </c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5000</v>
      </c>
      <c r="CR43" s="138">
        <v>5000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0.38</v>
      </c>
      <c r="B44" s="184" t="s">
        <v>144</v>
      </c>
      <c r="C44" s="184" t="s">
        <v>58</v>
      </c>
      <c r="D44" s="184"/>
      <c r="E44" s="184" t="s">
        <v>66</v>
      </c>
      <c r="F44" s="184" t="s">
        <v>145</v>
      </c>
      <c r="G44" s="184" t="s">
        <v>61</v>
      </c>
      <c r="H44" s="87" t="s">
        <v>111</v>
      </c>
      <c r="I44" s="87" t="s">
        <v>146</v>
      </c>
      <c r="J44" s="87" t="s">
        <v>147</v>
      </c>
      <c r="K44" s="176">
        <v>50000</v>
      </c>
      <c r="L44" s="79">
        <v>3</v>
      </c>
      <c r="M44" s="79">
        <v>0</v>
      </c>
      <c r="N44" s="79">
        <v>10</v>
      </c>
      <c r="O44" s="88">
        <v>2</v>
      </c>
      <c r="P44" s="89">
        <v>0</v>
      </c>
      <c r="Q44" s="90">
        <f>O44+P44</f>
        <v>2</v>
      </c>
      <c r="R44" s="80">
        <f>IFERROR(Q44/N44,"-")</f>
        <v>0.2</v>
      </c>
      <c r="S44" s="79">
        <v>0</v>
      </c>
      <c r="T44" s="79">
        <v>1</v>
      </c>
      <c r="U44" s="80">
        <f>IFERROR(T44/(Q44),"-")</f>
        <v>0.5</v>
      </c>
      <c r="V44" s="81">
        <f>IFERROR(K44/SUM(Q44:Q45),"-")</f>
        <v>12500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-31000</v>
      </c>
      <c r="AC44" s="83">
        <f>SUM(Y44:Y45)/SUM(K44:K45)</f>
        <v>0.38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>
        <v>1</v>
      </c>
      <c r="AX44" s="104">
        <f>IF(Q44=0,"",IF(AW44=0,"",(AW44/Q44)))</f>
        <v>0.5</v>
      </c>
      <c r="AY44" s="103"/>
      <c r="AZ44" s="105">
        <f>IFERROR(AY44/AW44,"-")</f>
        <v>0</v>
      </c>
      <c r="BA44" s="106"/>
      <c r="BB44" s="107">
        <f>IFERROR(BA44/AW44,"-")</f>
        <v>0</v>
      </c>
      <c r="BC44" s="108"/>
      <c r="BD44" s="108"/>
      <c r="BE44" s="108"/>
      <c r="BF44" s="109"/>
      <c r="BG44" s="110">
        <f>IF(Q44=0,"",IF(BF44=0,"",(BF44/Q44)))</f>
        <v>0</v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>
        <v>1</v>
      </c>
      <c r="BP44" s="117">
        <f>IF(Q44=0,"",IF(BO44=0,"",(BO44/Q44)))</f>
        <v>0.5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148</v>
      </c>
      <c r="C45" s="184" t="s">
        <v>58</v>
      </c>
      <c r="D45" s="184"/>
      <c r="E45" s="184" t="s">
        <v>66</v>
      </c>
      <c r="F45" s="184" t="s">
        <v>145</v>
      </c>
      <c r="G45" s="184" t="s">
        <v>66</v>
      </c>
      <c r="H45" s="87"/>
      <c r="I45" s="87"/>
      <c r="J45" s="87"/>
      <c r="K45" s="176"/>
      <c r="L45" s="79">
        <v>15</v>
      </c>
      <c r="M45" s="79">
        <v>13</v>
      </c>
      <c r="N45" s="79">
        <v>0</v>
      </c>
      <c r="O45" s="88">
        <v>2</v>
      </c>
      <c r="P45" s="89">
        <v>0</v>
      </c>
      <c r="Q45" s="90">
        <f>O45+P45</f>
        <v>2</v>
      </c>
      <c r="R45" s="80" t="str">
        <f>IFERROR(Q45/N45,"-")</f>
        <v>-</v>
      </c>
      <c r="S45" s="79">
        <v>1</v>
      </c>
      <c r="T45" s="79">
        <v>1</v>
      </c>
      <c r="U45" s="80">
        <f>IFERROR(T45/(Q45),"-")</f>
        <v>0.5</v>
      </c>
      <c r="V45" s="81"/>
      <c r="W45" s="82">
        <v>2</v>
      </c>
      <c r="X45" s="80">
        <f>IF(Q45=0,"-",W45/Q45)</f>
        <v>1</v>
      </c>
      <c r="Y45" s="181">
        <v>19000</v>
      </c>
      <c r="Z45" s="182">
        <f>IFERROR(Y45/Q45,"-")</f>
        <v>9500</v>
      </c>
      <c r="AA45" s="182">
        <f>IFERROR(Y45/W45,"-")</f>
        <v>9500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1</v>
      </c>
      <c r="BG45" s="110">
        <f>IF(Q45=0,"",IF(BF45=0,"",(BF45/Q45)))</f>
        <v>0.5</v>
      </c>
      <c r="BH45" s="109">
        <v>1</v>
      </c>
      <c r="BI45" s="111">
        <f>IFERROR(BH45/BF45,"-")</f>
        <v>1</v>
      </c>
      <c r="BJ45" s="112">
        <v>5000</v>
      </c>
      <c r="BK45" s="113">
        <f>IFERROR(BJ45/BF45,"-")</f>
        <v>5000</v>
      </c>
      <c r="BL45" s="114">
        <v>1</v>
      </c>
      <c r="BM45" s="114"/>
      <c r="BN45" s="114"/>
      <c r="BO45" s="116"/>
      <c r="BP45" s="117">
        <f>IF(Q45=0,"",IF(BO45=0,"",(BO45/Q45)))</f>
        <v>0</v>
      </c>
      <c r="BQ45" s="118"/>
      <c r="BR45" s="119" t="str">
        <f>IFERROR(BQ45/BO45,"-")</f>
        <v>-</v>
      </c>
      <c r="BS45" s="120"/>
      <c r="BT45" s="121" t="str">
        <f>IFERROR(BS45/BO45,"-")</f>
        <v>-</v>
      </c>
      <c r="BU45" s="122"/>
      <c r="BV45" s="122"/>
      <c r="BW45" s="122"/>
      <c r="BX45" s="123">
        <v>1</v>
      </c>
      <c r="BY45" s="124">
        <f>IF(Q45=0,"",IF(BX45=0,"",(BX45/Q45)))</f>
        <v>0.5</v>
      </c>
      <c r="BZ45" s="125">
        <v>1</v>
      </c>
      <c r="CA45" s="126">
        <f>IFERROR(BZ45/BX45,"-")</f>
        <v>1</v>
      </c>
      <c r="CB45" s="127">
        <v>14000</v>
      </c>
      <c r="CC45" s="128">
        <f>IFERROR(CB45/BX45,"-")</f>
        <v>14000</v>
      </c>
      <c r="CD45" s="129"/>
      <c r="CE45" s="129"/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2</v>
      </c>
      <c r="CQ45" s="138">
        <v>19000</v>
      </c>
      <c r="CR45" s="138">
        <v>14000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4.24</v>
      </c>
      <c r="B46" s="184" t="s">
        <v>149</v>
      </c>
      <c r="C46" s="184" t="s">
        <v>58</v>
      </c>
      <c r="D46" s="184"/>
      <c r="E46" s="184" t="s">
        <v>66</v>
      </c>
      <c r="F46" s="184" t="s">
        <v>150</v>
      </c>
      <c r="G46" s="184" t="s">
        <v>61</v>
      </c>
      <c r="H46" s="87" t="s">
        <v>111</v>
      </c>
      <c r="I46" s="87" t="s">
        <v>146</v>
      </c>
      <c r="J46" s="87" t="s">
        <v>151</v>
      </c>
      <c r="K46" s="176">
        <v>50000</v>
      </c>
      <c r="L46" s="79">
        <v>8</v>
      </c>
      <c r="M46" s="79">
        <v>0</v>
      </c>
      <c r="N46" s="79">
        <v>27</v>
      </c>
      <c r="O46" s="88">
        <v>1</v>
      </c>
      <c r="P46" s="89">
        <v>0</v>
      </c>
      <c r="Q46" s="90">
        <f>O46+P46</f>
        <v>1</v>
      </c>
      <c r="R46" s="80">
        <f>IFERROR(Q46/N46,"-")</f>
        <v>0.037037037037037</v>
      </c>
      <c r="S46" s="79">
        <v>1</v>
      </c>
      <c r="T46" s="79">
        <v>0</v>
      </c>
      <c r="U46" s="80">
        <f>IFERROR(T46/(Q46),"-")</f>
        <v>0</v>
      </c>
      <c r="V46" s="81">
        <f>IFERROR(K46/SUM(Q46:Q47),"-")</f>
        <v>50000</v>
      </c>
      <c r="W46" s="82">
        <v>1</v>
      </c>
      <c r="X46" s="80">
        <f>IF(Q46=0,"-",W46/Q46)</f>
        <v>1</v>
      </c>
      <c r="Y46" s="181">
        <v>212000</v>
      </c>
      <c r="Z46" s="182">
        <f>IFERROR(Y46/Q46,"-")</f>
        <v>212000</v>
      </c>
      <c r="AA46" s="182">
        <f>IFERROR(Y46/W46,"-")</f>
        <v>212000</v>
      </c>
      <c r="AB46" s="176">
        <f>SUM(Y46:Y47)-SUM(K46:K47)</f>
        <v>162000</v>
      </c>
      <c r="AC46" s="83">
        <f>SUM(Y46:Y47)/SUM(K46:K47)</f>
        <v>4.24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/>
      <c r="BG46" s="110">
        <f>IF(Q46=0,"",IF(BF46=0,"",(BF46/Q46)))</f>
        <v>0</v>
      </c>
      <c r="BH46" s="109"/>
      <c r="BI46" s="111" t="str">
        <f>IFERROR(BH46/BF46,"-")</f>
        <v>-</v>
      </c>
      <c r="BJ46" s="112"/>
      <c r="BK46" s="113" t="str">
        <f>IFERROR(BJ46/BF46,"-")</f>
        <v>-</v>
      </c>
      <c r="BL46" s="114"/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>
        <v>1</v>
      </c>
      <c r="BY46" s="124">
        <f>IF(Q46=0,"",IF(BX46=0,"",(BX46/Q46)))</f>
        <v>1</v>
      </c>
      <c r="BZ46" s="125">
        <v>1</v>
      </c>
      <c r="CA46" s="126">
        <f>IFERROR(BZ46/BX46,"-")</f>
        <v>1</v>
      </c>
      <c r="CB46" s="127">
        <v>212000</v>
      </c>
      <c r="CC46" s="128">
        <f>IFERROR(CB46/BX46,"-")</f>
        <v>212000</v>
      </c>
      <c r="CD46" s="129"/>
      <c r="CE46" s="129"/>
      <c r="CF46" s="129">
        <v>1</v>
      </c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212000</v>
      </c>
      <c r="CR46" s="138">
        <v>212000</v>
      </c>
      <c r="CS46" s="138"/>
      <c r="CT46" s="139" t="str">
        <f>IF(AND(CR46=0,CS46=0),"",IF(AND(CR46&lt;=100000,CS46&lt;=100000),"",IF(CR46/CQ46&gt;0.7,"男高",IF(CS46/CQ46&gt;0.7,"女高",""))))</f>
        <v>男高</v>
      </c>
    </row>
    <row r="47" spans="1:99">
      <c r="A47" s="78"/>
      <c r="B47" s="184" t="s">
        <v>152</v>
      </c>
      <c r="C47" s="184" t="s">
        <v>58</v>
      </c>
      <c r="D47" s="184"/>
      <c r="E47" s="184" t="s">
        <v>66</v>
      </c>
      <c r="F47" s="184" t="s">
        <v>150</v>
      </c>
      <c r="G47" s="184" t="s">
        <v>66</v>
      </c>
      <c r="H47" s="87"/>
      <c r="I47" s="87"/>
      <c r="J47" s="87"/>
      <c r="K47" s="176"/>
      <c r="L47" s="79">
        <v>16</v>
      </c>
      <c r="M47" s="79">
        <v>9</v>
      </c>
      <c r="N47" s="79">
        <v>0</v>
      </c>
      <c r="O47" s="88">
        <v>0</v>
      </c>
      <c r="P47" s="89">
        <v>0</v>
      </c>
      <c r="Q47" s="90">
        <f>O47+P47</f>
        <v>0</v>
      </c>
      <c r="R47" s="80" t="str">
        <f>IFERROR(Q47/N47,"-")</f>
        <v>-</v>
      </c>
      <c r="S47" s="79">
        <v>0</v>
      </c>
      <c r="T47" s="79">
        <v>0</v>
      </c>
      <c r="U47" s="80" t="str">
        <f>IFERROR(T47/(Q47),"-")</f>
        <v>-</v>
      </c>
      <c r="V47" s="81"/>
      <c r="W47" s="82">
        <v>0</v>
      </c>
      <c r="X47" s="80" t="str">
        <f>IF(Q47=0,"-",W47/Q47)</f>
        <v>-</v>
      </c>
      <c r="Y47" s="181">
        <v>0</v>
      </c>
      <c r="Z47" s="182" t="str">
        <f>IFERROR(Y47/Q47,"-")</f>
        <v>-</v>
      </c>
      <c r="AA47" s="182" t="str">
        <f>IFERROR(Y47/W47,"-")</f>
        <v>-</v>
      </c>
      <c r="AB47" s="176"/>
      <c r="AC47" s="83"/>
      <c r="AD47" s="77"/>
      <c r="AE47" s="91"/>
      <c r="AF47" s="92" t="str">
        <f>IF(Q47=0,"",IF(AE47=0,"",(AE47/Q47)))</f>
        <v/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 t="str">
        <f>IF(Q47=0,"",IF(AN47=0,"",(AN47/Q47)))</f>
        <v/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 t="str">
        <f>IF(Q47=0,"",IF(AW47=0,"",(AW47/Q47)))</f>
        <v/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 t="str">
        <f>IF(Q47=0,"",IF(BF47=0,"",(BF47/Q47)))</f>
        <v/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/>
      <c r="BP47" s="117" t="str">
        <f>IF(Q47=0,"",IF(BO47=0,"",(BO47/Q47)))</f>
        <v/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/>
      <c r="BY47" s="124" t="str">
        <f>IF(Q47=0,"",IF(BX47=0,"",(BX47/Q47)))</f>
        <v/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 t="str">
        <f>IF(Q47=0,"",IF(CG47=0,"",(CG47/Q47)))</f>
        <v/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0.8</v>
      </c>
      <c r="B48" s="184" t="s">
        <v>153</v>
      </c>
      <c r="C48" s="184" t="s">
        <v>58</v>
      </c>
      <c r="D48" s="184"/>
      <c r="E48" s="184" t="s">
        <v>66</v>
      </c>
      <c r="F48" s="184" t="s">
        <v>154</v>
      </c>
      <c r="G48" s="184" t="s">
        <v>61</v>
      </c>
      <c r="H48" s="87" t="s">
        <v>111</v>
      </c>
      <c r="I48" s="87" t="s">
        <v>146</v>
      </c>
      <c r="J48" s="87" t="s">
        <v>155</v>
      </c>
      <c r="K48" s="176">
        <v>50000</v>
      </c>
      <c r="L48" s="79">
        <v>5</v>
      </c>
      <c r="M48" s="79">
        <v>0</v>
      </c>
      <c r="N48" s="79">
        <v>19</v>
      </c>
      <c r="O48" s="88">
        <v>3</v>
      </c>
      <c r="P48" s="89">
        <v>0</v>
      </c>
      <c r="Q48" s="90">
        <f>O48+P48</f>
        <v>3</v>
      </c>
      <c r="R48" s="80">
        <f>IFERROR(Q48/N48,"-")</f>
        <v>0.15789473684211</v>
      </c>
      <c r="S48" s="79">
        <v>0</v>
      </c>
      <c r="T48" s="79">
        <v>0</v>
      </c>
      <c r="U48" s="80">
        <f>IFERROR(T48/(Q48),"-")</f>
        <v>0</v>
      </c>
      <c r="V48" s="81">
        <f>IFERROR(K48/SUM(Q48:Q49),"-")</f>
        <v>12500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-10000</v>
      </c>
      <c r="AC48" s="83">
        <f>SUM(Y48:Y49)/SUM(K48:K49)</f>
        <v>0.8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3</v>
      </c>
      <c r="AX48" s="104">
        <f>IF(Q48=0,"",IF(AW48=0,"",(AW48/Q48)))</f>
        <v>1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/>
      <c r="BG48" s="110">
        <f>IF(Q48=0,"",IF(BF48=0,"",(BF48/Q48)))</f>
        <v>0</v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156</v>
      </c>
      <c r="C49" s="184" t="s">
        <v>58</v>
      </c>
      <c r="D49" s="184"/>
      <c r="E49" s="184" t="s">
        <v>66</v>
      </c>
      <c r="F49" s="184" t="s">
        <v>154</v>
      </c>
      <c r="G49" s="184" t="s">
        <v>66</v>
      </c>
      <c r="H49" s="87"/>
      <c r="I49" s="87"/>
      <c r="J49" s="87"/>
      <c r="K49" s="176"/>
      <c r="L49" s="79">
        <v>22</v>
      </c>
      <c r="M49" s="79">
        <v>14</v>
      </c>
      <c r="N49" s="79">
        <v>7</v>
      </c>
      <c r="O49" s="88">
        <v>1</v>
      </c>
      <c r="P49" s="89">
        <v>0</v>
      </c>
      <c r="Q49" s="90">
        <f>O49+P49</f>
        <v>1</v>
      </c>
      <c r="R49" s="80">
        <f>IFERROR(Q49/N49,"-")</f>
        <v>0.14285714285714</v>
      </c>
      <c r="S49" s="79">
        <v>1</v>
      </c>
      <c r="T49" s="79">
        <v>0</v>
      </c>
      <c r="U49" s="80">
        <f>IFERROR(T49/(Q49),"-")</f>
        <v>0</v>
      </c>
      <c r="V49" s="81"/>
      <c r="W49" s="82">
        <v>1</v>
      </c>
      <c r="X49" s="80">
        <f>IF(Q49=0,"-",W49/Q49)</f>
        <v>1</v>
      </c>
      <c r="Y49" s="181">
        <v>40000</v>
      </c>
      <c r="Z49" s="182">
        <f>IFERROR(Y49/Q49,"-")</f>
        <v>40000</v>
      </c>
      <c r="AA49" s="182">
        <f>IFERROR(Y49/W49,"-")</f>
        <v>40000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>
        <v>1</v>
      </c>
      <c r="BP49" s="117">
        <f>IF(Q49=0,"",IF(BO49=0,"",(BO49/Q49)))</f>
        <v>1</v>
      </c>
      <c r="BQ49" s="118">
        <v>1</v>
      </c>
      <c r="BR49" s="119">
        <f>IFERROR(BQ49/BO49,"-")</f>
        <v>1</v>
      </c>
      <c r="BS49" s="120">
        <v>40000</v>
      </c>
      <c r="BT49" s="121">
        <f>IFERROR(BS49/BO49,"-")</f>
        <v>40000</v>
      </c>
      <c r="BU49" s="122"/>
      <c r="BV49" s="122"/>
      <c r="BW49" s="122">
        <v>1</v>
      </c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40000</v>
      </c>
      <c r="CR49" s="138">
        <v>40000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0.28</v>
      </c>
      <c r="B50" s="184" t="s">
        <v>157</v>
      </c>
      <c r="C50" s="184" t="s">
        <v>58</v>
      </c>
      <c r="D50" s="184"/>
      <c r="E50" s="184" t="s">
        <v>66</v>
      </c>
      <c r="F50" s="184" t="s">
        <v>158</v>
      </c>
      <c r="G50" s="184" t="s">
        <v>61</v>
      </c>
      <c r="H50" s="87" t="s">
        <v>111</v>
      </c>
      <c r="I50" s="87" t="s">
        <v>146</v>
      </c>
      <c r="J50" s="87" t="s">
        <v>159</v>
      </c>
      <c r="K50" s="176">
        <v>50000</v>
      </c>
      <c r="L50" s="79">
        <v>8</v>
      </c>
      <c r="M50" s="79">
        <v>0</v>
      </c>
      <c r="N50" s="79">
        <v>25</v>
      </c>
      <c r="O50" s="88">
        <v>5</v>
      </c>
      <c r="P50" s="89">
        <v>0</v>
      </c>
      <c r="Q50" s="90">
        <f>O50+P50</f>
        <v>5</v>
      </c>
      <c r="R50" s="80">
        <f>IFERROR(Q50/N50,"-")</f>
        <v>0.2</v>
      </c>
      <c r="S50" s="79">
        <v>0</v>
      </c>
      <c r="T50" s="79">
        <v>2</v>
      </c>
      <c r="U50" s="80">
        <f>IFERROR(T50/(Q50),"-")</f>
        <v>0.4</v>
      </c>
      <c r="V50" s="81">
        <f>IFERROR(K50/SUM(Q50:Q51),"-")</f>
        <v>7142.8571428571</v>
      </c>
      <c r="W50" s="82">
        <v>2</v>
      </c>
      <c r="X50" s="80">
        <f>IF(Q50=0,"-",W50/Q50)</f>
        <v>0.4</v>
      </c>
      <c r="Y50" s="181">
        <v>14000</v>
      </c>
      <c r="Z50" s="182">
        <f>IFERROR(Y50/Q50,"-")</f>
        <v>2800</v>
      </c>
      <c r="AA50" s="182">
        <f>IFERROR(Y50/W50,"-")</f>
        <v>7000</v>
      </c>
      <c r="AB50" s="176">
        <f>SUM(Y50:Y51)-SUM(K50:K51)</f>
        <v>-36000</v>
      </c>
      <c r="AC50" s="83">
        <f>SUM(Y50:Y51)/SUM(K50:K51)</f>
        <v>0.28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>
        <v>1</v>
      </c>
      <c r="AO50" s="98">
        <f>IF(Q50=0,"",IF(AN50=0,"",(AN50/Q50)))</f>
        <v>0.2</v>
      </c>
      <c r="AP50" s="97"/>
      <c r="AQ50" s="99">
        <f>IFERROR(AP50/AN50,"-")</f>
        <v>0</v>
      </c>
      <c r="AR50" s="100"/>
      <c r="AS50" s="101">
        <f>IFERROR(AR50/AN50,"-")</f>
        <v>0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0.2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3</v>
      </c>
      <c r="BY50" s="124">
        <f>IF(Q50=0,"",IF(BX50=0,"",(BX50/Q50)))</f>
        <v>0.6</v>
      </c>
      <c r="BZ50" s="125">
        <v>2</v>
      </c>
      <c r="CA50" s="126">
        <f>IFERROR(BZ50/BX50,"-")</f>
        <v>0.66666666666667</v>
      </c>
      <c r="CB50" s="127">
        <v>14000</v>
      </c>
      <c r="CC50" s="128">
        <f>IFERROR(CB50/BX50,"-")</f>
        <v>4666.6666666667</v>
      </c>
      <c r="CD50" s="129">
        <v>1</v>
      </c>
      <c r="CE50" s="129"/>
      <c r="CF50" s="129">
        <v>1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2</v>
      </c>
      <c r="CQ50" s="138">
        <v>14000</v>
      </c>
      <c r="CR50" s="138">
        <v>11000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160</v>
      </c>
      <c r="C51" s="184" t="s">
        <v>58</v>
      </c>
      <c r="D51" s="184"/>
      <c r="E51" s="184" t="s">
        <v>66</v>
      </c>
      <c r="F51" s="184" t="s">
        <v>158</v>
      </c>
      <c r="G51" s="184" t="s">
        <v>66</v>
      </c>
      <c r="H51" s="87"/>
      <c r="I51" s="87"/>
      <c r="J51" s="87"/>
      <c r="K51" s="176"/>
      <c r="L51" s="79">
        <v>27</v>
      </c>
      <c r="M51" s="79">
        <v>14</v>
      </c>
      <c r="N51" s="79">
        <v>0</v>
      </c>
      <c r="O51" s="88">
        <v>2</v>
      </c>
      <c r="P51" s="89">
        <v>0</v>
      </c>
      <c r="Q51" s="90">
        <f>O51+P51</f>
        <v>2</v>
      </c>
      <c r="R51" s="80" t="str">
        <f>IFERROR(Q51/N51,"-")</f>
        <v>-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>
        <v>1</v>
      </c>
      <c r="AO51" s="98">
        <f>IF(Q51=0,"",IF(AN51=0,"",(AN51/Q51)))</f>
        <v>0.5</v>
      </c>
      <c r="AP51" s="97"/>
      <c r="AQ51" s="99">
        <f>IFERROR(AP51/AN51,"-")</f>
        <v>0</v>
      </c>
      <c r="AR51" s="100"/>
      <c r="AS51" s="101">
        <f>IFERROR(AR51/AN51,"-")</f>
        <v>0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0.5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13</v>
      </c>
      <c r="B52" s="184" t="s">
        <v>161</v>
      </c>
      <c r="C52" s="184" t="s">
        <v>58</v>
      </c>
      <c r="D52" s="184"/>
      <c r="E52" s="184" t="s">
        <v>162</v>
      </c>
      <c r="F52" s="184" t="s">
        <v>145</v>
      </c>
      <c r="G52" s="184" t="s">
        <v>61</v>
      </c>
      <c r="H52" s="87" t="s">
        <v>70</v>
      </c>
      <c r="I52" s="87" t="s">
        <v>163</v>
      </c>
      <c r="J52" s="185" t="s">
        <v>64</v>
      </c>
      <c r="K52" s="176">
        <v>30000</v>
      </c>
      <c r="L52" s="79">
        <v>0</v>
      </c>
      <c r="M52" s="79">
        <v>0</v>
      </c>
      <c r="N52" s="79">
        <v>24</v>
      </c>
      <c r="O52" s="88">
        <v>0</v>
      </c>
      <c r="P52" s="89">
        <v>0</v>
      </c>
      <c r="Q52" s="90">
        <f>O52+P52</f>
        <v>0</v>
      </c>
      <c r="R52" s="80">
        <f>IFERROR(Q52/N52,"-")</f>
        <v>0</v>
      </c>
      <c r="S52" s="79">
        <v>0</v>
      </c>
      <c r="T52" s="79">
        <v>0</v>
      </c>
      <c r="U52" s="80" t="str">
        <f>IFERROR(T52/(Q52),"-")</f>
        <v>-</v>
      </c>
      <c r="V52" s="81">
        <f>IFERROR(K52/SUM(Q52:Q53),"-")</f>
        <v>30000</v>
      </c>
      <c r="W52" s="82">
        <v>0</v>
      </c>
      <c r="X52" s="80" t="str">
        <f>IF(Q52=0,"-",W52/Q52)</f>
        <v>-</v>
      </c>
      <c r="Y52" s="181">
        <v>0</v>
      </c>
      <c r="Z52" s="182" t="str">
        <f>IFERROR(Y52/Q52,"-")</f>
        <v>-</v>
      </c>
      <c r="AA52" s="182" t="str">
        <f>IFERROR(Y52/W52,"-")</f>
        <v>-</v>
      </c>
      <c r="AB52" s="176">
        <f>SUM(Y52:Y53)-SUM(K52:K53)</f>
        <v>360000</v>
      </c>
      <c r="AC52" s="83">
        <f>SUM(Y52:Y53)/SUM(K52:K53)</f>
        <v>13</v>
      </c>
      <c r="AD52" s="77"/>
      <c r="AE52" s="91"/>
      <c r="AF52" s="92" t="str">
        <f>IF(Q52=0,"",IF(AE52=0,"",(AE52/Q52)))</f>
        <v/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 t="str">
        <f>IF(Q52=0,"",IF(AN52=0,"",(AN52/Q52)))</f>
        <v/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 t="str">
        <f>IF(Q52=0,"",IF(AW52=0,"",(AW52/Q52)))</f>
        <v/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 t="str">
        <f>IF(Q52=0,"",IF(BF52=0,"",(BF52/Q52)))</f>
        <v/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/>
      <c r="BP52" s="117" t="str">
        <f>IF(Q52=0,"",IF(BO52=0,"",(BO52/Q52)))</f>
        <v/>
      </c>
      <c r="BQ52" s="118"/>
      <c r="BR52" s="119" t="str">
        <f>IFERROR(BQ52/BO52,"-")</f>
        <v>-</v>
      </c>
      <c r="BS52" s="120"/>
      <c r="BT52" s="121" t="str">
        <f>IFERROR(BS52/BO52,"-")</f>
        <v>-</v>
      </c>
      <c r="BU52" s="122"/>
      <c r="BV52" s="122"/>
      <c r="BW52" s="122"/>
      <c r="BX52" s="123"/>
      <c r="BY52" s="124" t="str">
        <f>IF(Q52=0,"",IF(BX52=0,"",(BX52/Q52)))</f>
        <v/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 t="str">
        <f>IF(Q52=0,"",IF(CG52=0,"",(CG52/Q52)))</f>
        <v/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164</v>
      </c>
      <c r="C53" s="184" t="s">
        <v>58</v>
      </c>
      <c r="D53" s="184"/>
      <c r="E53" s="184" t="s">
        <v>162</v>
      </c>
      <c r="F53" s="184" t="s">
        <v>145</v>
      </c>
      <c r="G53" s="184" t="s">
        <v>66</v>
      </c>
      <c r="H53" s="87"/>
      <c r="I53" s="87"/>
      <c r="J53" s="87"/>
      <c r="K53" s="176"/>
      <c r="L53" s="79">
        <v>35</v>
      </c>
      <c r="M53" s="79">
        <v>6</v>
      </c>
      <c r="N53" s="79">
        <v>1</v>
      </c>
      <c r="O53" s="88">
        <v>1</v>
      </c>
      <c r="P53" s="89">
        <v>0</v>
      </c>
      <c r="Q53" s="90">
        <f>O53+P53</f>
        <v>1</v>
      </c>
      <c r="R53" s="80">
        <f>IFERROR(Q53/N53,"-")</f>
        <v>1</v>
      </c>
      <c r="S53" s="79">
        <v>1</v>
      </c>
      <c r="T53" s="79">
        <v>0</v>
      </c>
      <c r="U53" s="80">
        <f>IFERROR(T53/(Q53),"-")</f>
        <v>0</v>
      </c>
      <c r="V53" s="81"/>
      <c r="W53" s="82">
        <v>1</v>
      </c>
      <c r="X53" s="80">
        <f>IF(Q53=0,"-",W53/Q53)</f>
        <v>1</v>
      </c>
      <c r="Y53" s="181">
        <v>390000</v>
      </c>
      <c r="Z53" s="182">
        <f>IFERROR(Y53/Q53,"-")</f>
        <v>390000</v>
      </c>
      <c r="AA53" s="182">
        <f>IFERROR(Y53/W53,"-")</f>
        <v>390000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/>
      <c r="BG53" s="110">
        <f>IF(Q53=0,"",IF(BF53=0,"",(BF53/Q53)))</f>
        <v>0</v>
      </c>
      <c r="BH53" s="109"/>
      <c r="BI53" s="111" t="str">
        <f>IFERROR(BH53/BF53,"-")</f>
        <v>-</v>
      </c>
      <c r="BJ53" s="112"/>
      <c r="BK53" s="113" t="str">
        <f>IFERROR(BJ53/BF53,"-")</f>
        <v>-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>
        <v>1</v>
      </c>
      <c r="BY53" s="124">
        <f>IF(Q53=0,"",IF(BX53=0,"",(BX53/Q53)))</f>
        <v>1</v>
      </c>
      <c r="BZ53" s="125">
        <v>1</v>
      </c>
      <c r="CA53" s="126">
        <f>IFERROR(BZ53/BX53,"-")</f>
        <v>1</v>
      </c>
      <c r="CB53" s="127">
        <v>390000</v>
      </c>
      <c r="CC53" s="128">
        <f>IFERROR(CB53/BX53,"-")</f>
        <v>390000</v>
      </c>
      <c r="CD53" s="129"/>
      <c r="CE53" s="129"/>
      <c r="CF53" s="129">
        <v>1</v>
      </c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390000</v>
      </c>
      <c r="CR53" s="138">
        <v>390000</v>
      </c>
      <c r="CS53" s="138"/>
      <c r="CT53" s="139" t="str">
        <f>IF(AND(CR53=0,CS53=0),"",IF(AND(CR53&lt;=100000,CS53&lt;=100000),"",IF(CR53/CQ53&gt;0.7,"男高",IF(CS53/CQ53&gt;0.7,"女高",""))))</f>
        <v>男高</v>
      </c>
    </row>
    <row r="54" spans="1:99">
      <c r="A54" s="78">
        <f>AC54</f>
        <v>0</v>
      </c>
      <c r="B54" s="184" t="s">
        <v>165</v>
      </c>
      <c r="C54" s="184" t="s">
        <v>58</v>
      </c>
      <c r="D54" s="184"/>
      <c r="E54" s="184" t="s">
        <v>162</v>
      </c>
      <c r="F54" s="184" t="s">
        <v>150</v>
      </c>
      <c r="G54" s="184" t="s">
        <v>61</v>
      </c>
      <c r="H54" s="87" t="s">
        <v>70</v>
      </c>
      <c r="I54" s="87" t="s">
        <v>163</v>
      </c>
      <c r="J54" s="186" t="s">
        <v>72</v>
      </c>
      <c r="K54" s="176">
        <v>30000</v>
      </c>
      <c r="L54" s="79">
        <v>1</v>
      </c>
      <c r="M54" s="79">
        <v>0</v>
      </c>
      <c r="N54" s="79">
        <v>26</v>
      </c>
      <c r="O54" s="88">
        <v>0</v>
      </c>
      <c r="P54" s="89">
        <v>0</v>
      </c>
      <c r="Q54" s="90">
        <f>O54+P54</f>
        <v>0</v>
      </c>
      <c r="R54" s="80">
        <f>IFERROR(Q54/N54,"-")</f>
        <v>0</v>
      </c>
      <c r="S54" s="79">
        <v>0</v>
      </c>
      <c r="T54" s="79">
        <v>0</v>
      </c>
      <c r="U54" s="80" t="str">
        <f>IFERROR(T54/(Q54),"-")</f>
        <v>-</v>
      </c>
      <c r="V54" s="81" t="str">
        <f>IFERROR(K54/SUM(Q54:Q55),"-")</f>
        <v>-</v>
      </c>
      <c r="W54" s="82">
        <v>0</v>
      </c>
      <c r="X54" s="80" t="str">
        <f>IF(Q54=0,"-",W54/Q54)</f>
        <v>-</v>
      </c>
      <c r="Y54" s="181">
        <v>0</v>
      </c>
      <c r="Z54" s="182" t="str">
        <f>IFERROR(Y54/Q54,"-")</f>
        <v>-</v>
      </c>
      <c r="AA54" s="182" t="str">
        <f>IFERROR(Y54/W54,"-")</f>
        <v>-</v>
      </c>
      <c r="AB54" s="176">
        <f>SUM(Y54:Y55)-SUM(K54:K55)</f>
        <v>-30000</v>
      </c>
      <c r="AC54" s="83">
        <f>SUM(Y54:Y55)/SUM(K54:K55)</f>
        <v>0</v>
      </c>
      <c r="AD54" s="77"/>
      <c r="AE54" s="91"/>
      <c r="AF54" s="92" t="str">
        <f>IF(Q54=0,"",IF(AE54=0,"",(AE54/Q54)))</f>
        <v/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 t="str">
        <f>IF(Q54=0,"",IF(AN54=0,"",(AN54/Q54)))</f>
        <v/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 t="str">
        <f>IF(Q54=0,"",IF(AW54=0,"",(AW54/Q54)))</f>
        <v/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 t="str">
        <f>IF(Q54=0,"",IF(BF54=0,"",(BF54/Q54)))</f>
        <v/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/>
      <c r="BP54" s="117" t="str">
        <f>IF(Q54=0,"",IF(BO54=0,"",(BO54/Q54)))</f>
        <v/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 t="str">
        <f>IF(Q54=0,"",IF(BX54=0,"",(BX54/Q54)))</f>
        <v/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 t="str">
        <f>IF(Q54=0,"",IF(CG54=0,"",(CG54/Q54)))</f>
        <v/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166</v>
      </c>
      <c r="C55" s="184" t="s">
        <v>58</v>
      </c>
      <c r="D55" s="184"/>
      <c r="E55" s="184" t="s">
        <v>162</v>
      </c>
      <c r="F55" s="184" t="s">
        <v>150</v>
      </c>
      <c r="G55" s="184" t="s">
        <v>66</v>
      </c>
      <c r="H55" s="87"/>
      <c r="I55" s="87"/>
      <c r="J55" s="87"/>
      <c r="K55" s="176"/>
      <c r="L55" s="79">
        <v>17</v>
      </c>
      <c r="M55" s="79">
        <v>4</v>
      </c>
      <c r="N55" s="79">
        <v>7</v>
      </c>
      <c r="O55" s="88">
        <v>0</v>
      </c>
      <c r="P55" s="89">
        <v>0</v>
      </c>
      <c r="Q55" s="90">
        <f>O55+P55</f>
        <v>0</v>
      </c>
      <c r="R55" s="80">
        <f>IFERROR(Q55/N55,"-")</f>
        <v>0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</v>
      </c>
      <c r="B56" s="184" t="s">
        <v>167</v>
      </c>
      <c r="C56" s="184" t="s">
        <v>58</v>
      </c>
      <c r="D56" s="184"/>
      <c r="E56" s="184" t="s">
        <v>162</v>
      </c>
      <c r="F56" s="184" t="s">
        <v>154</v>
      </c>
      <c r="G56" s="184" t="s">
        <v>61</v>
      </c>
      <c r="H56" s="87" t="s">
        <v>70</v>
      </c>
      <c r="I56" s="87" t="s">
        <v>163</v>
      </c>
      <c r="J56" s="185" t="s">
        <v>116</v>
      </c>
      <c r="K56" s="176">
        <v>30000</v>
      </c>
      <c r="L56" s="79">
        <v>3</v>
      </c>
      <c r="M56" s="79">
        <v>0</v>
      </c>
      <c r="N56" s="79">
        <v>14</v>
      </c>
      <c r="O56" s="88">
        <v>0</v>
      </c>
      <c r="P56" s="89">
        <v>0</v>
      </c>
      <c r="Q56" s="90">
        <f>O56+P56</f>
        <v>0</v>
      </c>
      <c r="R56" s="80">
        <f>IFERROR(Q56/N56,"-")</f>
        <v>0</v>
      </c>
      <c r="S56" s="79">
        <v>0</v>
      </c>
      <c r="T56" s="79">
        <v>0</v>
      </c>
      <c r="U56" s="80" t="str">
        <f>IFERROR(T56/(Q56),"-")</f>
        <v>-</v>
      </c>
      <c r="V56" s="81">
        <f>IFERROR(K56/SUM(Q56:Q57),"-")</f>
        <v>10000</v>
      </c>
      <c r="W56" s="82">
        <v>0</v>
      </c>
      <c r="X56" s="80" t="str">
        <f>IF(Q56=0,"-",W56/Q56)</f>
        <v>-</v>
      </c>
      <c r="Y56" s="181">
        <v>0</v>
      </c>
      <c r="Z56" s="182" t="str">
        <f>IFERROR(Y56/Q56,"-")</f>
        <v>-</v>
      </c>
      <c r="AA56" s="182" t="str">
        <f>IFERROR(Y56/W56,"-")</f>
        <v>-</v>
      </c>
      <c r="AB56" s="176">
        <f>SUM(Y56:Y57)-SUM(K56:K57)</f>
        <v>-30000</v>
      </c>
      <c r="AC56" s="83">
        <f>SUM(Y56:Y57)/SUM(K56:K57)</f>
        <v>0</v>
      </c>
      <c r="AD56" s="77"/>
      <c r="AE56" s="91"/>
      <c r="AF56" s="92" t="str">
        <f>IF(Q56=0,"",IF(AE56=0,"",(AE56/Q56)))</f>
        <v/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 t="str">
        <f>IF(Q56=0,"",IF(AN56=0,"",(AN56/Q56)))</f>
        <v/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 t="str">
        <f>IF(Q56=0,"",IF(AW56=0,"",(AW56/Q56)))</f>
        <v/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 t="str">
        <f>IF(Q56=0,"",IF(BF56=0,"",(BF56/Q56)))</f>
        <v/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/>
      <c r="BP56" s="117" t="str">
        <f>IF(Q56=0,"",IF(BO56=0,"",(BO56/Q56)))</f>
        <v/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 t="str">
        <f>IF(Q56=0,"",IF(BX56=0,"",(BX56/Q56)))</f>
        <v/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 t="str">
        <f>IF(Q56=0,"",IF(CG56=0,"",(CG56/Q56)))</f>
        <v/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168</v>
      </c>
      <c r="C57" s="184" t="s">
        <v>58</v>
      </c>
      <c r="D57" s="184"/>
      <c r="E57" s="184" t="s">
        <v>162</v>
      </c>
      <c r="F57" s="184" t="s">
        <v>154</v>
      </c>
      <c r="G57" s="184" t="s">
        <v>66</v>
      </c>
      <c r="H57" s="87"/>
      <c r="I57" s="87"/>
      <c r="J57" s="87"/>
      <c r="K57" s="176"/>
      <c r="L57" s="79">
        <v>37</v>
      </c>
      <c r="M57" s="79">
        <v>7</v>
      </c>
      <c r="N57" s="79">
        <v>8</v>
      </c>
      <c r="O57" s="88">
        <v>3</v>
      </c>
      <c r="P57" s="89">
        <v>0</v>
      </c>
      <c r="Q57" s="90">
        <f>O57+P57</f>
        <v>3</v>
      </c>
      <c r="R57" s="80">
        <f>IFERROR(Q57/N57,"-")</f>
        <v>0.375</v>
      </c>
      <c r="S57" s="79">
        <v>1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2</v>
      </c>
      <c r="BP57" s="117">
        <f>IF(Q57=0,"",IF(BO57=0,"",(BO57/Q57)))</f>
        <v>0.66666666666667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>
        <v>1</v>
      </c>
      <c r="BY57" s="124">
        <f>IF(Q57=0,"",IF(BX57=0,"",(BX57/Q57)))</f>
        <v>0.33333333333333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3.6666666666667</v>
      </c>
      <c r="B58" s="184" t="s">
        <v>169</v>
      </c>
      <c r="C58" s="184" t="s">
        <v>58</v>
      </c>
      <c r="D58" s="184"/>
      <c r="E58" s="184" t="s">
        <v>162</v>
      </c>
      <c r="F58" s="184" t="s">
        <v>158</v>
      </c>
      <c r="G58" s="184" t="s">
        <v>61</v>
      </c>
      <c r="H58" s="87" t="s">
        <v>70</v>
      </c>
      <c r="I58" s="87" t="s">
        <v>163</v>
      </c>
      <c r="J58" s="186" t="s">
        <v>88</v>
      </c>
      <c r="K58" s="176">
        <v>30000</v>
      </c>
      <c r="L58" s="79">
        <v>2</v>
      </c>
      <c r="M58" s="79">
        <v>0</v>
      </c>
      <c r="N58" s="79">
        <v>42</v>
      </c>
      <c r="O58" s="88">
        <v>1</v>
      </c>
      <c r="P58" s="89">
        <v>1</v>
      </c>
      <c r="Q58" s="90">
        <f>O58+P58</f>
        <v>2</v>
      </c>
      <c r="R58" s="80">
        <f>IFERROR(Q58/N58,"-")</f>
        <v>0.047619047619048</v>
      </c>
      <c r="S58" s="79">
        <v>1</v>
      </c>
      <c r="T58" s="79">
        <v>0</v>
      </c>
      <c r="U58" s="80">
        <f>IFERROR(T58/(Q58),"-")</f>
        <v>0</v>
      </c>
      <c r="V58" s="81">
        <f>IFERROR(K58/SUM(Q58:Q59),"-")</f>
        <v>10000</v>
      </c>
      <c r="W58" s="82">
        <v>1</v>
      </c>
      <c r="X58" s="80">
        <f>IF(Q58=0,"-",W58/Q58)</f>
        <v>0.5</v>
      </c>
      <c r="Y58" s="181">
        <v>110000</v>
      </c>
      <c r="Z58" s="182">
        <f>IFERROR(Y58/Q58,"-")</f>
        <v>55000</v>
      </c>
      <c r="AA58" s="182">
        <f>IFERROR(Y58/W58,"-")</f>
        <v>110000</v>
      </c>
      <c r="AB58" s="176">
        <f>SUM(Y58:Y59)-SUM(K58:K59)</f>
        <v>80000</v>
      </c>
      <c r="AC58" s="83">
        <f>SUM(Y58:Y59)/SUM(K58:K59)</f>
        <v>3.6666666666667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0.5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>
        <v>1</v>
      </c>
      <c r="BY58" s="124">
        <f>IF(Q58=0,"",IF(BX58=0,"",(BX58/Q58)))</f>
        <v>0.5</v>
      </c>
      <c r="BZ58" s="125">
        <v>1</v>
      </c>
      <c r="CA58" s="126">
        <f>IFERROR(BZ58/BX58,"-")</f>
        <v>1</v>
      </c>
      <c r="CB58" s="127">
        <v>110000</v>
      </c>
      <c r="CC58" s="128">
        <f>IFERROR(CB58/BX58,"-")</f>
        <v>110000</v>
      </c>
      <c r="CD58" s="129"/>
      <c r="CE58" s="129"/>
      <c r="CF58" s="129">
        <v>1</v>
      </c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1</v>
      </c>
      <c r="CQ58" s="138">
        <v>110000</v>
      </c>
      <c r="CR58" s="138">
        <v>110000</v>
      </c>
      <c r="CS58" s="138"/>
      <c r="CT58" s="139" t="str">
        <f>IF(AND(CR58=0,CS58=0),"",IF(AND(CR58&lt;=100000,CS58&lt;=100000),"",IF(CR58/CQ58&gt;0.7,"男高",IF(CS58/CQ58&gt;0.7,"女高",""))))</f>
        <v>男高</v>
      </c>
    </row>
    <row r="59" spans="1:99">
      <c r="A59" s="78"/>
      <c r="B59" s="184" t="s">
        <v>170</v>
      </c>
      <c r="C59" s="184" t="s">
        <v>58</v>
      </c>
      <c r="D59" s="184"/>
      <c r="E59" s="184" t="s">
        <v>162</v>
      </c>
      <c r="F59" s="184" t="s">
        <v>158</v>
      </c>
      <c r="G59" s="184" t="s">
        <v>66</v>
      </c>
      <c r="H59" s="87"/>
      <c r="I59" s="87"/>
      <c r="J59" s="87"/>
      <c r="K59" s="176"/>
      <c r="L59" s="79">
        <v>23</v>
      </c>
      <c r="M59" s="79">
        <v>7</v>
      </c>
      <c r="N59" s="79">
        <v>17</v>
      </c>
      <c r="O59" s="88">
        <v>1</v>
      </c>
      <c r="P59" s="89">
        <v>0</v>
      </c>
      <c r="Q59" s="90">
        <f>O59+P59</f>
        <v>1</v>
      </c>
      <c r="R59" s="80">
        <f>IFERROR(Q59/N59,"-")</f>
        <v>0.058823529411765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1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/>
      <c r="BY59" s="124">
        <f>IF(Q59=0,"",IF(BX59=0,"",(BX59/Q59)))</f>
        <v>0</v>
      </c>
      <c r="BZ59" s="125"/>
      <c r="CA59" s="126" t="str">
        <f>IFERROR(BZ59/BX59,"-")</f>
        <v>-</v>
      </c>
      <c r="CB59" s="127"/>
      <c r="CC59" s="128" t="str">
        <f>IFERROR(CB59/BX59,"-")</f>
        <v>-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171</v>
      </c>
      <c r="C60" s="184" t="s">
        <v>58</v>
      </c>
      <c r="D60" s="184"/>
      <c r="E60" s="184" t="s">
        <v>162</v>
      </c>
      <c r="F60" s="184" t="s">
        <v>145</v>
      </c>
      <c r="G60" s="184" t="s">
        <v>61</v>
      </c>
      <c r="H60" s="87" t="s">
        <v>70</v>
      </c>
      <c r="I60" s="87" t="s">
        <v>163</v>
      </c>
      <c r="J60" s="185" t="s">
        <v>99</v>
      </c>
      <c r="K60" s="176">
        <v>30000</v>
      </c>
      <c r="L60" s="79">
        <v>1</v>
      </c>
      <c r="M60" s="79">
        <v>0</v>
      </c>
      <c r="N60" s="79">
        <v>17</v>
      </c>
      <c r="O60" s="88">
        <v>1</v>
      </c>
      <c r="P60" s="89">
        <v>0</v>
      </c>
      <c r="Q60" s="90">
        <f>O60+P60</f>
        <v>1</v>
      </c>
      <c r="R60" s="80">
        <f>IFERROR(Q60/N60,"-")</f>
        <v>0.058823529411765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30000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-30000</v>
      </c>
      <c r="AC60" s="83">
        <f>SUM(Y60:Y61)/SUM(K60:K61)</f>
        <v>0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1</v>
      </c>
      <c r="BG60" s="110">
        <f>IF(Q60=0,"",IF(BF60=0,"",(BF60/Q60)))</f>
        <v>1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172</v>
      </c>
      <c r="C61" s="184" t="s">
        <v>58</v>
      </c>
      <c r="D61" s="184"/>
      <c r="E61" s="184" t="s">
        <v>162</v>
      </c>
      <c r="F61" s="184" t="s">
        <v>145</v>
      </c>
      <c r="G61" s="184" t="s">
        <v>66</v>
      </c>
      <c r="H61" s="87"/>
      <c r="I61" s="87"/>
      <c r="J61" s="87"/>
      <c r="K61" s="176"/>
      <c r="L61" s="79">
        <v>34</v>
      </c>
      <c r="M61" s="79">
        <v>3</v>
      </c>
      <c r="N61" s="79">
        <v>2</v>
      </c>
      <c r="O61" s="88">
        <v>0</v>
      </c>
      <c r="P61" s="89">
        <v>0</v>
      </c>
      <c r="Q61" s="90">
        <f>O61+P61</f>
        <v>0</v>
      </c>
      <c r="R61" s="80">
        <f>IFERROR(Q61/N61,"-")</f>
        <v>0</v>
      </c>
      <c r="S61" s="79">
        <v>0</v>
      </c>
      <c r="T61" s="79">
        <v>0</v>
      </c>
      <c r="U61" s="80" t="str">
        <f>IFERROR(T61/(Q61),"-")</f>
        <v>-</v>
      </c>
      <c r="V61" s="81"/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/>
      <c r="AC61" s="83"/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</v>
      </c>
      <c r="B62" s="184" t="s">
        <v>173</v>
      </c>
      <c r="C62" s="184" t="s">
        <v>58</v>
      </c>
      <c r="D62" s="184"/>
      <c r="E62" s="184" t="s">
        <v>162</v>
      </c>
      <c r="F62" s="184" t="s">
        <v>150</v>
      </c>
      <c r="G62" s="184" t="s">
        <v>61</v>
      </c>
      <c r="H62" s="87" t="s">
        <v>70</v>
      </c>
      <c r="I62" s="87" t="s">
        <v>163</v>
      </c>
      <c r="J62" s="186" t="s">
        <v>120</v>
      </c>
      <c r="K62" s="176">
        <v>30000</v>
      </c>
      <c r="L62" s="79">
        <v>1</v>
      </c>
      <c r="M62" s="79">
        <v>0</v>
      </c>
      <c r="N62" s="79">
        <v>20</v>
      </c>
      <c r="O62" s="88">
        <v>1</v>
      </c>
      <c r="P62" s="89">
        <v>0</v>
      </c>
      <c r="Q62" s="90">
        <f>O62+P62</f>
        <v>1</v>
      </c>
      <c r="R62" s="80">
        <f>IFERROR(Q62/N62,"-")</f>
        <v>0.05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10000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-30000</v>
      </c>
      <c r="AC62" s="83">
        <f>SUM(Y62:Y63)/SUM(K62:K63)</f>
        <v>0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>
        <f>IF(Q62=0,"",IF(BO62=0,"",(BO62/Q62)))</f>
        <v>0</v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>
        <v>1</v>
      </c>
      <c r="BY62" s="124">
        <f>IF(Q62=0,"",IF(BX62=0,"",(BX62/Q62)))</f>
        <v>1</v>
      </c>
      <c r="BZ62" s="125"/>
      <c r="CA62" s="126">
        <f>IFERROR(BZ62/BX62,"-")</f>
        <v>0</v>
      </c>
      <c r="CB62" s="127"/>
      <c r="CC62" s="128">
        <f>IFERROR(CB62/BX62,"-")</f>
        <v>0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174</v>
      </c>
      <c r="C63" s="184" t="s">
        <v>58</v>
      </c>
      <c r="D63" s="184"/>
      <c r="E63" s="184" t="s">
        <v>162</v>
      </c>
      <c r="F63" s="184" t="s">
        <v>150</v>
      </c>
      <c r="G63" s="184" t="s">
        <v>66</v>
      </c>
      <c r="H63" s="87"/>
      <c r="I63" s="87"/>
      <c r="J63" s="87"/>
      <c r="K63" s="176"/>
      <c r="L63" s="79">
        <v>9</v>
      </c>
      <c r="M63" s="79">
        <v>7</v>
      </c>
      <c r="N63" s="79">
        <v>2</v>
      </c>
      <c r="O63" s="88">
        <v>2</v>
      </c>
      <c r="P63" s="89">
        <v>0</v>
      </c>
      <c r="Q63" s="90">
        <f>O63+P63</f>
        <v>2</v>
      </c>
      <c r="R63" s="80">
        <f>IFERROR(Q63/N63,"-")</f>
        <v>1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0.5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>
        <v>1</v>
      </c>
      <c r="BY63" s="124">
        <f>IF(Q63=0,"",IF(BX63=0,"",(BX63/Q63)))</f>
        <v>0.5</v>
      </c>
      <c r="BZ63" s="125"/>
      <c r="CA63" s="126">
        <f>IFERROR(BZ63/BX63,"-")</f>
        <v>0</v>
      </c>
      <c r="CB63" s="127"/>
      <c r="CC63" s="128">
        <f>IFERROR(CB63/BX63,"-")</f>
        <v>0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</v>
      </c>
      <c r="B64" s="184" t="s">
        <v>175</v>
      </c>
      <c r="C64" s="184" t="s">
        <v>58</v>
      </c>
      <c r="D64" s="184"/>
      <c r="E64" s="184" t="s">
        <v>162</v>
      </c>
      <c r="F64" s="184" t="s">
        <v>154</v>
      </c>
      <c r="G64" s="184" t="s">
        <v>61</v>
      </c>
      <c r="H64" s="87" t="s">
        <v>70</v>
      </c>
      <c r="I64" s="87" t="s">
        <v>163</v>
      </c>
      <c r="J64" s="185" t="s">
        <v>107</v>
      </c>
      <c r="K64" s="176">
        <v>30000</v>
      </c>
      <c r="L64" s="79">
        <v>1</v>
      </c>
      <c r="M64" s="79">
        <v>0</v>
      </c>
      <c r="N64" s="79">
        <v>16</v>
      </c>
      <c r="O64" s="88">
        <v>0</v>
      </c>
      <c r="P64" s="89">
        <v>0</v>
      </c>
      <c r="Q64" s="90">
        <f>O64+P64</f>
        <v>0</v>
      </c>
      <c r="R64" s="80">
        <f>IFERROR(Q64/N64,"-")</f>
        <v>0</v>
      </c>
      <c r="S64" s="79">
        <v>0</v>
      </c>
      <c r="T64" s="79">
        <v>0</v>
      </c>
      <c r="U64" s="80" t="str">
        <f>IFERROR(T64/(Q64),"-")</f>
        <v>-</v>
      </c>
      <c r="V64" s="81">
        <f>IFERROR(K64/SUM(Q64:Q65),"-")</f>
        <v>30000</v>
      </c>
      <c r="W64" s="82">
        <v>0</v>
      </c>
      <c r="X64" s="80" t="str">
        <f>IF(Q64=0,"-",W64/Q64)</f>
        <v>-</v>
      </c>
      <c r="Y64" s="181">
        <v>0</v>
      </c>
      <c r="Z64" s="182" t="str">
        <f>IFERROR(Y64/Q64,"-")</f>
        <v>-</v>
      </c>
      <c r="AA64" s="182" t="str">
        <f>IFERROR(Y64/W64,"-")</f>
        <v>-</v>
      </c>
      <c r="AB64" s="176">
        <f>SUM(Y64:Y65)-SUM(K64:K65)</f>
        <v>-30000</v>
      </c>
      <c r="AC64" s="83">
        <f>SUM(Y64:Y65)/SUM(K64:K65)</f>
        <v>0</v>
      </c>
      <c r="AD64" s="77"/>
      <c r="AE64" s="91"/>
      <c r="AF64" s="92" t="str">
        <f>IF(Q64=0,"",IF(AE64=0,"",(AE64/Q64)))</f>
        <v/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 t="str">
        <f>IF(Q64=0,"",IF(AN64=0,"",(AN64/Q64)))</f>
        <v/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 t="str">
        <f>IF(Q64=0,"",IF(AW64=0,"",(AW64/Q64)))</f>
        <v/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 t="str">
        <f>IF(Q64=0,"",IF(BF64=0,"",(BF64/Q64)))</f>
        <v/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 t="str">
        <f>IF(Q64=0,"",IF(BO64=0,"",(BO64/Q64)))</f>
        <v/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 t="str">
        <f>IF(Q64=0,"",IF(BX64=0,"",(BX64/Q64)))</f>
        <v/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 t="str">
        <f>IF(Q64=0,"",IF(CG64=0,"",(CG64/Q64)))</f>
        <v/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176</v>
      </c>
      <c r="C65" s="184" t="s">
        <v>58</v>
      </c>
      <c r="D65" s="184"/>
      <c r="E65" s="184" t="s">
        <v>162</v>
      </c>
      <c r="F65" s="184" t="s">
        <v>154</v>
      </c>
      <c r="G65" s="184" t="s">
        <v>66</v>
      </c>
      <c r="H65" s="87"/>
      <c r="I65" s="87"/>
      <c r="J65" s="87"/>
      <c r="K65" s="176"/>
      <c r="L65" s="79">
        <v>31</v>
      </c>
      <c r="M65" s="79">
        <v>4</v>
      </c>
      <c r="N65" s="79">
        <v>0</v>
      </c>
      <c r="O65" s="88">
        <v>1</v>
      </c>
      <c r="P65" s="89">
        <v>0</v>
      </c>
      <c r="Q65" s="90">
        <f>O65+P65</f>
        <v>1</v>
      </c>
      <c r="R65" s="80" t="str">
        <f>IFERROR(Q65/N65,"-")</f>
        <v>-</v>
      </c>
      <c r="S65" s="79">
        <v>0</v>
      </c>
      <c r="T65" s="79">
        <v>0</v>
      </c>
      <c r="U65" s="80">
        <f>IFERROR(T65/(Q65),"-")</f>
        <v>0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1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</v>
      </c>
      <c r="B66" s="184" t="s">
        <v>177</v>
      </c>
      <c r="C66" s="184" t="s">
        <v>58</v>
      </c>
      <c r="D66" s="184"/>
      <c r="E66" s="184" t="s">
        <v>162</v>
      </c>
      <c r="F66" s="184" t="s">
        <v>158</v>
      </c>
      <c r="G66" s="184" t="s">
        <v>61</v>
      </c>
      <c r="H66" s="87" t="s">
        <v>70</v>
      </c>
      <c r="I66" s="87" t="s">
        <v>163</v>
      </c>
      <c r="J66" s="186" t="s">
        <v>137</v>
      </c>
      <c r="K66" s="176">
        <v>30000</v>
      </c>
      <c r="L66" s="79">
        <v>5</v>
      </c>
      <c r="M66" s="79">
        <v>0</v>
      </c>
      <c r="N66" s="79">
        <v>35</v>
      </c>
      <c r="O66" s="88">
        <v>2</v>
      </c>
      <c r="P66" s="89">
        <v>0</v>
      </c>
      <c r="Q66" s="90">
        <f>O66+P66</f>
        <v>2</v>
      </c>
      <c r="R66" s="80">
        <f>IFERROR(Q66/N66,"-")</f>
        <v>0.057142857142857</v>
      </c>
      <c r="S66" s="79">
        <v>0</v>
      </c>
      <c r="T66" s="79">
        <v>1</v>
      </c>
      <c r="U66" s="80">
        <f>IFERROR(T66/(Q66),"-")</f>
        <v>0.5</v>
      </c>
      <c r="V66" s="81">
        <f>IFERROR(K66/SUM(Q66:Q67),"-")</f>
        <v>10000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-30000</v>
      </c>
      <c r="AC66" s="83">
        <f>SUM(Y66:Y67)/SUM(K66:K67)</f>
        <v>0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>
        <v>1</v>
      </c>
      <c r="BG66" s="110">
        <f>IF(Q66=0,"",IF(BF66=0,"",(BF66/Q66)))</f>
        <v>0.5</v>
      </c>
      <c r="BH66" s="109"/>
      <c r="BI66" s="111">
        <f>IFERROR(BH66/BF66,"-")</f>
        <v>0</v>
      </c>
      <c r="BJ66" s="112"/>
      <c r="BK66" s="113">
        <f>IFERROR(BJ66/BF66,"-")</f>
        <v>0</v>
      </c>
      <c r="BL66" s="114"/>
      <c r="BM66" s="114"/>
      <c r="BN66" s="114"/>
      <c r="BO66" s="116">
        <v>1</v>
      </c>
      <c r="BP66" s="117">
        <f>IF(Q66=0,"",IF(BO66=0,"",(BO66/Q66)))</f>
        <v>0.5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/>
      <c r="BY66" s="124">
        <f>IF(Q66=0,"",IF(BX66=0,"",(BX66/Q66)))</f>
        <v>0</v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178</v>
      </c>
      <c r="C67" s="184" t="s">
        <v>58</v>
      </c>
      <c r="D67" s="184"/>
      <c r="E67" s="184" t="s">
        <v>162</v>
      </c>
      <c r="F67" s="184" t="s">
        <v>158</v>
      </c>
      <c r="G67" s="184" t="s">
        <v>66</v>
      </c>
      <c r="H67" s="87"/>
      <c r="I67" s="87"/>
      <c r="J67" s="87"/>
      <c r="K67" s="176"/>
      <c r="L67" s="79">
        <v>2</v>
      </c>
      <c r="M67" s="79">
        <v>2</v>
      </c>
      <c r="N67" s="79">
        <v>4</v>
      </c>
      <c r="O67" s="88">
        <v>1</v>
      </c>
      <c r="P67" s="89">
        <v>0</v>
      </c>
      <c r="Q67" s="90">
        <f>O67+P67</f>
        <v>1</v>
      </c>
      <c r="R67" s="80">
        <f>IFERROR(Q67/N67,"-")</f>
        <v>0.25</v>
      </c>
      <c r="S67" s="79">
        <v>0</v>
      </c>
      <c r="T67" s="79">
        <v>0</v>
      </c>
      <c r="U67" s="80">
        <f>IFERROR(T67/(Q67),"-")</f>
        <v>0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0.6</v>
      </c>
      <c r="B68" s="184" t="s">
        <v>179</v>
      </c>
      <c r="C68" s="184" t="s">
        <v>58</v>
      </c>
      <c r="D68" s="184"/>
      <c r="E68" s="184" t="s">
        <v>180</v>
      </c>
      <c r="F68" s="184" t="s">
        <v>158</v>
      </c>
      <c r="G68" s="184" t="s">
        <v>61</v>
      </c>
      <c r="H68" s="87" t="s">
        <v>132</v>
      </c>
      <c r="I68" s="87" t="s">
        <v>181</v>
      </c>
      <c r="J68" s="185" t="s">
        <v>64</v>
      </c>
      <c r="K68" s="176">
        <v>100000</v>
      </c>
      <c r="L68" s="79">
        <v>1</v>
      </c>
      <c r="M68" s="79">
        <v>0</v>
      </c>
      <c r="N68" s="79">
        <v>22</v>
      </c>
      <c r="O68" s="88">
        <v>0</v>
      </c>
      <c r="P68" s="89">
        <v>0</v>
      </c>
      <c r="Q68" s="90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>
        <f>IFERROR(K68/SUM(Q68:Q72),"-")</f>
        <v>14285.714285714</v>
      </c>
      <c r="W68" s="82">
        <v>0</v>
      </c>
      <c r="X68" s="80" t="str">
        <f>IF(Q68=0,"-",W68/Q68)</f>
        <v>-</v>
      </c>
      <c r="Y68" s="181">
        <v>0</v>
      </c>
      <c r="Z68" s="182" t="str">
        <f>IFERROR(Y68/Q68,"-")</f>
        <v>-</v>
      </c>
      <c r="AA68" s="182" t="str">
        <f>IFERROR(Y68/W68,"-")</f>
        <v>-</v>
      </c>
      <c r="AB68" s="176">
        <f>SUM(Y68:Y72)-SUM(K68:K72)</f>
        <v>-40000</v>
      </c>
      <c r="AC68" s="83">
        <f>SUM(Y68:Y72)/SUM(K68:K72)</f>
        <v>0.6</v>
      </c>
      <c r="AD68" s="77"/>
      <c r="AE68" s="91"/>
      <c r="AF68" s="92" t="str">
        <f>IF(Q68=0,"",IF(AE68=0,"",(AE68/Q68)))</f>
        <v/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 t="str">
        <f>IF(Q68=0,"",IF(AN68=0,"",(AN68/Q68)))</f>
        <v/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 t="str">
        <f>IF(Q68=0,"",IF(AW68=0,"",(AW68/Q68)))</f>
        <v/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 t="str">
        <f>IF(Q68=0,"",IF(BF68=0,"",(BF68/Q68)))</f>
        <v/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 t="str">
        <f>IF(Q68=0,"",IF(BO68=0,"",(BO68/Q68)))</f>
        <v/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 t="str">
        <f>IF(Q68=0,"",IF(BX68=0,"",(BX68/Q68)))</f>
        <v/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 t="str">
        <f>IF(Q68=0,"",IF(CG68=0,"",(CG68/Q68)))</f>
        <v/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182</v>
      </c>
      <c r="C69" s="184" t="s">
        <v>58</v>
      </c>
      <c r="D69" s="184"/>
      <c r="E69" s="184" t="s">
        <v>180</v>
      </c>
      <c r="F69" s="184" t="s">
        <v>154</v>
      </c>
      <c r="G69" s="184" t="s">
        <v>61</v>
      </c>
      <c r="H69" s="87" t="s">
        <v>132</v>
      </c>
      <c r="I69" s="87" t="s">
        <v>181</v>
      </c>
      <c r="J69" s="186" t="s">
        <v>88</v>
      </c>
      <c r="K69" s="176"/>
      <c r="L69" s="79">
        <v>2</v>
      </c>
      <c r="M69" s="79">
        <v>0</v>
      </c>
      <c r="N69" s="79">
        <v>61</v>
      </c>
      <c r="O69" s="88">
        <v>0</v>
      </c>
      <c r="P69" s="89">
        <v>0</v>
      </c>
      <c r="Q69" s="90">
        <f>O69+P69</f>
        <v>0</v>
      </c>
      <c r="R69" s="80">
        <f>IFERROR(Q69/N69,"-")</f>
        <v>0</v>
      </c>
      <c r="S69" s="79">
        <v>0</v>
      </c>
      <c r="T69" s="79">
        <v>0</v>
      </c>
      <c r="U69" s="80" t="str">
        <f>IFERROR(T69/(Q69),"-")</f>
        <v>-</v>
      </c>
      <c r="V69" s="81"/>
      <c r="W69" s="82">
        <v>0</v>
      </c>
      <c r="X69" s="80" t="str">
        <f>IF(Q69=0,"-",W69/Q69)</f>
        <v>-</v>
      </c>
      <c r="Y69" s="181">
        <v>0</v>
      </c>
      <c r="Z69" s="182" t="str">
        <f>IFERROR(Y69/Q69,"-")</f>
        <v>-</v>
      </c>
      <c r="AA69" s="182" t="str">
        <f>IFERROR(Y69/W69,"-")</f>
        <v>-</v>
      </c>
      <c r="AB69" s="176"/>
      <c r="AC69" s="83"/>
      <c r="AD69" s="77"/>
      <c r="AE69" s="91"/>
      <c r="AF69" s="92" t="str">
        <f>IF(Q69=0,"",IF(AE69=0,"",(AE69/Q69)))</f>
        <v/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 t="str">
        <f>IF(Q69=0,"",IF(AN69=0,"",(AN69/Q69)))</f>
        <v/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 t="str">
        <f>IF(Q69=0,"",IF(AW69=0,"",(AW69/Q69)))</f>
        <v/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 t="str">
        <f>IF(Q69=0,"",IF(BF69=0,"",(BF69/Q69)))</f>
        <v/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/>
      <c r="BP69" s="117" t="str">
        <f>IF(Q69=0,"",IF(BO69=0,"",(BO69/Q69)))</f>
        <v/>
      </c>
      <c r="BQ69" s="118"/>
      <c r="BR69" s="119" t="str">
        <f>IFERROR(BQ69/BO69,"-")</f>
        <v>-</v>
      </c>
      <c r="BS69" s="120"/>
      <c r="BT69" s="121" t="str">
        <f>IFERROR(BS69/BO69,"-")</f>
        <v>-</v>
      </c>
      <c r="BU69" s="122"/>
      <c r="BV69" s="122"/>
      <c r="BW69" s="122"/>
      <c r="BX69" s="123"/>
      <c r="BY69" s="124" t="str">
        <f>IF(Q69=0,"",IF(BX69=0,"",(BX69/Q69)))</f>
        <v/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 t="str">
        <f>IF(Q69=0,"",IF(CG69=0,"",(CG69/Q69)))</f>
        <v/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183</v>
      </c>
      <c r="C70" s="184" t="s">
        <v>58</v>
      </c>
      <c r="D70" s="184"/>
      <c r="E70" s="184" t="s">
        <v>180</v>
      </c>
      <c r="F70" s="184" t="s">
        <v>150</v>
      </c>
      <c r="G70" s="184" t="s">
        <v>61</v>
      </c>
      <c r="H70" s="87" t="s">
        <v>132</v>
      </c>
      <c r="I70" s="87" t="s">
        <v>181</v>
      </c>
      <c r="J70" s="185" t="s">
        <v>99</v>
      </c>
      <c r="K70" s="176"/>
      <c r="L70" s="79">
        <v>11</v>
      </c>
      <c r="M70" s="79">
        <v>0</v>
      </c>
      <c r="N70" s="79">
        <v>41</v>
      </c>
      <c r="O70" s="88">
        <v>2</v>
      </c>
      <c r="P70" s="89">
        <v>0</v>
      </c>
      <c r="Q70" s="90">
        <f>O70+P70</f>
        <v>2</v>
      </c>
      <c r="R70" s="80">
        <f>IFERROR(Q70/N70,"-")</f>
        <v>0.048780487804878</v>
      </c>
      <c r="S70" s="79">
        <v>1</v>
      </c>
      <c r="T70" s="79">
        <v>0</v>
      </c>
      <c r="U70" s="80">
        <f>IFERROR(T70/(Q70),"-")</f>
        <v>0</v>
      </c>
      <c r="V70" s="81"/>
      <c r="W70" s="82">
        <v>1</v>
      </c>
      <c r="X70" s="80">
        <f>IF(Q70=0,"-",W70/Q70)</f>
        <v>0.5</v>
      </c>
      <c r="Y70" s="181">
        <v>33000</v>
      </c>
      <c r="Z70" s="182">
        <f>IFERROR(Y70/Q70,"-")</f>
        <v>16500</v>
      </c>
      <c r="AA70" s="182">
        <f>IFERROR(Y70/W70,"-")</f>
        <v>33000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1</v>
      </c>
      <c r="BY70" s="124">
        <f>IF(Q70=0,"",IF(BX70=0,"",(BX70/Q70)))</f>
        <v>0.5</v>
      </c>
      <c r="BZ70" s="125">
        <v>1</v>
      </c>
      <c r="CA70" s="126">
        <f>IFERROR(BZ70/BX70,"-")</f>
        <v>1</v>
      </c>
      <c r="CB70" s="127">
        <v>33000</v>
      </c>
      <c r="CC70" s="128">
        <f>IFERROR(CB70/BX70,"-")</f>
        <v>33000</v>
      </c>
      <c r="CD70" s="129"/>
      <c r="CE70" s="129"/>
      <c r="CF70" s="129">
        <v>1</v>
      </c>
      <c r="CG70" s="130">
        <v>1</v>
      </c>
      <c r="CH70" s="131">
        <f>IF(Q70=0,"",IF(CG70=0,"",(CG70/Q70)))</f>
        <v>0.5</v>
      </c>
      <c r="CI70" s="132"/>
      <c r="CJ70" s="133">
        <f>IFERROR(CI70/CG70,"-")</f>
        <v>0</v>
      </c>
      <c r="CK70" s="134"/>
      <c r="CL70" s="135">
        <f>IFERROR(CK70/CG70,"-")</f>
        <v>0</v>
      </c>
      <c r="CM70" s="136"/>
      <c r="CN70" s="136"/>
      <c r="CO70" s="136"/>
      <c r="CP70" s="137">
        <v>1</v>
      </c>
      <c r="CQ70" s="138">
        <v>33000</v>
      </c>
      <c r="CR70" s="138">
        <v>33000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184</v>
      </c>
      <c r="C71" s="184" t="s">
        <v>58</v>
      </c>
      <c r="D71" s="184"/>
      <c r="E71" s="184" t="s">
        <v>180</v>
      </c>
      <c r="F71" s="184" t="s">
        <v>145</v>
      </c>
      <c r="G71" s="184" t="s">
        <v>61</v>
      </c>
      <c r="H71" s="87" t="s">
        <v>132</v>
      </c>
      <c r="I71" s="87" t="s">
        <v>181</v>
      </c>
      <c r="J71" s="186" t="s">
        <v>137</v>
      </c>
      <c r="K71" s="176"/>
      <c r="L71" s="79">
        <v>5</v>
      </c>
      <c r="M71" s="79">
        <v>0</v>
      </c>
      <c r="N71" s="79">
        <v>18</v>
      </c>
      <c r="O71" s="88">
        <v>0</v>
      </c>
      <c r="P71" s="89">
        <v>0</v>
      </c>
      <c r="Q71" s="90">
        <f>O71+P71</f>
        <v>0</v>
      </c>
      <c r="R71" s="80">
        <f>IFERROR(Q71/N71,"-")</f>
        <v>0</v>
      </c>
      <c r="S71" s="79">
        <v>0</v>
      </c>
      <c r="T71" s="79">
        <v>0</v>
      </c>
      <c r="U71" s="80" t="str">
        <f>IFERROR(T71/(Q71),"-")</f>
        <v>-</v>
      </c>
      <c r="V71" s="81"/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/>
      <c r="AC71" s="83"/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185</v>
      </c>
      <c r="C72" s="184" t="s">
        <v>58</v>
      </c>
      <c r="D72" s="184"/>
      <c r="E72" s="184" t="s">
        <v>186</v>
      </c>
      <c r="F72" s="184" t="s">
        <v>186</v>
      </c>
      <c r="G72" s="184" t="s">
        <v>66</v>
      </c>
      <c r="H72" s="87" t="s">
        <v>187</v>
      </c>
      <c r="I72" s="87"/>
      <c r="J72" s="87"/>
      <c r="K72" s="176"/>
      <c r="L72" s="79">
        <v>82</v>
      </c>
      <c r="M72" s="79">
        <v>30</v>
      </c>
      <c r="N72" s="79">
        <v>5</v>
      </c>
      <c r="O72" s="88">
        <v>5</v>
      </c>
      <c r="P72" s="89">
        <v>0</v>
      </c>
      <c r="Q72" s="90">
        <f>O72+P72</f>
        <v>5</v>
      </c>
      <c r="R72" s="80">
        <f>IFERROR(Q72/N72,"-")</f>
        <v>1</v>
      </c>
      <c r="S72" s="79">
        <v>0</v>
      </c>
      <c r="T72" s="79">
        <v>0</v>
      </c>
      <c r="U72" s="80">
        <f>IFERROR(T72/(Q72),"-")</f>
        <v>0</v>
      </c>
      <c r="V72" s="81"/>
      <c r="W72" s="82">
        <v>1</v>
      </c>
      <c r="X72" s="80">
        <f>IF(Q72=0,"-",W72/Q72)</f>
        <v>0.2</v>
      </c>
      <c r="Y72" s="181">
        <v>27000</v>
      </c>
      <c r="Z72" s="182">
        <f>IFERROR(Y72/Q72,"-")</f>
        <v>5400</v>
      </c>
      <c r="AA72" s="182">
        <f>IFERROR(Y72/W72,"-")</f>
        <v>27000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2</v>
      </c>
      <c r="BG72" s="110">
        <f>IF(Q72=0,"",IF(BF72=0,"",(BF72/Q72)))</f>
        <v>0.4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>
        <v>2</v>
      </c>
      <c r="BY72" s="124">
        <f>IF(Q72=0,"",IF(BX72=0,"",(BX72/Q72)))</f>
        <v>0.4</v>
      </c>
      <c r="BZ72" s="125"/>
      <c r="CA72" s="126">
        <f>IFERROR(BZ72/BX72,"-")</f>
        <v>0</v>
      </c>
      <c r="CB72" s="127"/>
      <c r="CC72" s="128">
        <f>IFERROR(CB72/BX72,"-")</f>
        <v>0</v>
      </c>
      <c r="CD72" s="129"/>
      <c r="CE72" s="129"/>
      <c r="CF72" s="129"/>
      <c r="CG72" s="130">
        <v>1</v>
      </c>
      <c r="CH72" s="131">
        <f>IF(Q72=0,"",IF(CG72=0,"",(CG72/Q72)))</f>
        <v>0.2</v>
      </c>
      <c r="CI72" s="132">
        <v>1</v>
      </c>
      <c r="CJ72" s="133">
        <f>IFERROR(CI72/CG72,"-")</f>
        <v>1</v>
      </c>
      <c r="CK72" s="134">
        <v>27000</v>
      </c>
      <c r="CL72" s="135">
        <f>IFERROR(CK72/CG72,"-")</f>
        <v>27000</v>
      </c>
      <c r="CM72" s="136"/>
      <c r="CN72" s="136"/>
      <c r="CO72" s="136">
        <v>1</v>
      </c>
      <c r="CP72" s="137">
        <v>1</v>
      </c>
      <c r="CQ72" s="138">
        <v>27000</v>
      </c>
      <c r="CR72" s="138">
        <v>27000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>
        <f>AC73</f>
        <v>0.39333333333333</v>
      </c>
      <c r="B73" s="184" t="s">
        <v>188</v>
      </c>
      <c r="C73" s="184" t="s">
        <v>58</v>
      </c>
      <c r="D73" s="184"/>
      <c r="E73" s="184" t="s">
        <v>75</v>
      </c>
      <c r="F73" s="184" t="s">
        <v>110</v>
      </c>
      <c r="G73" s="184" t="s">
        <v>61</v>
      </c>
      <c r="H73" s="87" t="s">
        <v>189</v>
      </c>
      <c r="I73" s="87" t="s">
        <v>133</v>
      </c>
      <c r="J73" s="185" t="s">
        <v>64</v>
      </c>
      <c r="K73" s="176">
        <v>150000</v>
      </c>
      <c r="L73" s="79">
        <v>16</v>
      </c>
      <c r="M73" s="79">
        <v>0</v>
      </c>
      <c r="N73" s="79">
        <v>69</v>
      </c>
      <c r="O73" s="88">
        <v>8</v>
      </c>
      <c r="P73" s="89">
        <v>0</v>
      </c>
      <c r="Q73" s="90">
        <f>O73+P73</f>
        <v>8</v>
      </c>
      <c r="R73" s="80">
        <f>IFERROR(Q73/N73,"-")</f>
        <v>0.11594202898551</v>
      </c>
      <c r="S73" s="79">
        <v>1</v>
      </c>
      <c r="T73" s="79">
        <v>3</v>
      </c>
      <c r="U73" s="80">
        <f>IFERROR(T73/(Q73),"-")</f>
        <v>0.375</v>
      </c>
      <c r="V73" s="81">
        <f>IFERROR(K73/SUM(Q73:Q74),"-")</f>
        <v>11538.461538462</v>
      </c>
      <c r="W73" s="82">
        <v>1</v>
      </c>
      <c r="X73" s="80">
        <f>IF(Q73=0,"-",W73/Q73)</f>
        <v>0.125</v>
      </c>
      <c r="Y73" s="181">
        <v>3000</v>
      </c>
      <c r="Z73" s="182">
        <f>IFERROR(Y73/Q73,"-")</f>
        <v>375</v>
      </c>
      <c r="AA73" s="182">
        <f>IFERROR(Y73/W73,"-")</f>
        <v>3000</v>
      </c>
      <c r="AB73" s="176">
        <f>SUM(Y73:Y74)-SUM(K73:K74)</f>
        <v>-91000</v>
      </c>
      <c r="AC73" s="83">
        <f>SUM(Y73:Y74)/SUM(K73:K74)</f>
        <v>0.39333333333333</v>
      </c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3</v>
      </c>
      <c r="BG73" s="110">
        <f>IF(Q73=0,"",IF(BF73=0,"",(BF73/Q73)))</f>
        <v>0.375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4</v>
      </c>
      <c r="BP73" s="117">
        <f>IF(Q73=0,"",IF(BO73=0,"",(BO73/Q73)))</f>
        <v>0.5</v>
      </c>
      <c r="BQ73" s="118">
        <v>1</v>
      </c>
      <c r="BR73" s="119">
        <f>IFERROR(BQ73/BO73,"-")</f>
        <v>0.25</v>
      </c>
      <c r="BS73" s="120">
        <v>3000</v>
      </c>
      <c r="BT73" s="121">
        <f>IFERROR(BS73/BO73,"-")</f>
        <v>750</v>
      </c>
      <c r="BU73" s="122">
        <v>1</v>
      </c>
      <c r="BV73" s="122"/>
      <c r="BW73" s="122"/>
      <c r="BX73" s="123">
        <v>1</v>
      </c>
      <c r="BY73" s="124">
        <f>IF(Q73=0,"",IF(BX73=0,"",(BX73/Q73)))</f>
        <v>0.125</v>
      </c>
      <c r="BZ73" s="125"/>
      <c r="CA73" s="126">
        <f>IFERROR(BZ73/BX73,"-")</f>
        <v>0</v>
      </c>
      <c r="CB73" s="127"/>
      <c r="CC73" s="128">
        <f>IFERROR(CB73/BX73,"-")</f>
        <v>0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1</v>
      </c>
      <c r="CQ73" s="138">
        <v>3000</v>
      </c>
      <c r="CR73" s="138">
        <v>3000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190</v>
      </c>
      <c r="C74" s="184" t="s">
        <v>58</v>
      </c>
      <c r="D74" s="184"/>
      <c r="E74" s="184" t="s">
        <v>75</v>
      </c>
      <c r="F74" s="184" t="s">
        <v>110</v>
      </c>
      <c r="G74" s="184" t="s">
        <v>66</v>
      </c>
      <c r="H74" s="87"/>
      <c r="I74" s="87"/>
      <c r="J74" s="87"/>
      <c r="K74" s="176"/>
      <c r="L74" s="79">
        <v>23</v>
      </c>
      <c r="M74" s="79">
        <v>14</v>
      </c>
      <c r="N74" s="79">
        <v>4</v>
      </c>
      <c r="O74" s="88">
        <v>5</v>
      </c>
      <c r="P74" s="89">
        <v>0</v>
      </c>
      <c r="Q74" s="90">
        <f>O74+P74</f>
        <v>5</v>
      </c>
      <c r="R74" s="80">
        <f>IFERROR(Q74/N74,"-")</f>
        <v>1.25</v>
      </c>
      <c r="S74" s="79">
        <v>1</v>
      </c>
      <c r="T74" s="79">
        <v>0</v>
      </c>
      <c r="U74" s="80">
        <f>IFERROR(T74/(Q74),"-")</f>
        <v>0</v>
      </c>
      <c r="V74" s="81"/>
      <c r="W74" s="82">
        <v>1</v>
      </c>
      <c r="X74" s="80">
        <f>IF(Q74=0,"-",W74/Q74)</f>
        <v>0.2</v>
      </c>
      <c r="Y74" s="181">
        <v>56000</v>
      </c>
      <c r="Z74" s="182">
        <f>IFERROR(Y74/Q74,"-")</f>
        <v>11200</v>
      </c>
      <c r="AA74" s="182">
        <f>IFERROR(Y74/W74,"-")</f>
        <v>56000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3</v>
      </c>
      <c r="BG74" s="110">
        <f>IF(Q74=0,"",IF(BF74=0,"",(BF74/Q74)))</f>
        <v>0.6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0.2</v>
      </c>
      <c r="BZ74" s="125">
        <v>1</v>
      </c>
      <c r="CA74" s="126">
        <f>IFERROR(BZ74/BX74,"-")</f>
        <v>1</v>
      </c>
      <c r="CB74" s="127">
        <v>56000</v>
      </c>
      <c r="CC74" s="128">
        <f>IFERROR(CB74/BX74,"-")</f>
        <v>56000</v>
      </c>
      <c r="CD74" s="129"/>
      <c r="CE74" s="129"/>
      <c r="CF74" s="129">
        <v>1</v>
      </c>
      <c r="CG74" s="130">
        <v>1</v>
      </c>
      <c r="CH74" s="131">
        <f>IF(Q74=0,"",IF(CG74=0,"",(CG74/Q74)))</f>
        <v>0.2</v>
      </c>
      <c r="CI74" s="132"/>
      <c r="CJ74" s="133">
        <f>IFERROR(CI74/CG74,"-")</f>
        <v>0</v>
      </c>
      <c r="CK74" s="134"/>
      <c r="CL74" s="135">
        <f>IFERROR(CK74/CG74,"-")</f>
        <v>0</v>
      </c>
      <c r="CM74" s="136"/>
      <c r="CN74" s="136"/>
      <c r="CO74" s="136"/>
      <c r="CP74" s="137">
        <v>1</v>
      </c>
      <c r="CQ74" s="138">
        <v>56000</v>
      </c>
      <c r="CR74" s="138">
        <v>56000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</v>
      </c>
      <c r="B75" s="184" t="s">
        <v>191</v>
      </c>
      <c r="C75" s="184" t="s">
        <v>58</v>
      </c>
      <c r="D75" s="184"/>
      <c r="E75" s="184" t="s">
        <v>91</v>
      </c>
      <c r="F75" s="184" t="s">
        <v>76</v>
      </c>
      <c r="G75" s="184" t="s">
        <v>61</v>
      </c>
      <c r="H75" s="87" t="s">
        <v>189</v>
      </c>
      <c r="I75" s="87" t="s">
        <v>71</v>
      </c>
      <c r="J75" s="185" t="s">
        <v>99</v>
      </c>
      <c r="K75" s="176">
        <v>90000</v>
      </c>
      <c r="L75" s="79">
        <v>10</v>
      </c>
      <c r="M75" s="79">
        <v>0</v>
      </c>
      <c r="N75" s="79">
        <v>32</v>
      </c>
      <c r="O75" s="88">
        <v>4</v>
      </c>
      <c r="P75" s="89">
        <v>1</v>
      </c>
      <c r="Q75" s="90">
        <f>O75+P75</f>
        <v>5</v>
      </c>
      <c r="R75" s="80">
        <f>IFERROR(Q75/N75,"-")</f>
        <v>0.15625</v>
      </c>
      <c r="S75" s="79">
        <v>0</v>
      </c>
      <c r="T75" s="79">
        <v>2</v>
      </c>
      <c r="U75" s="80">
        <f>IFERROR(T75/(Q75),"-")</f>
        <v>0.4</v>
      </c>
      <c r="V75" s="81">
        <f>IFERROR(K75/SUM(Q75:Q76),"-")</f>
        <v>18000</v>
      </c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>
        <f>SUM(Y75:Y76)-SUM(K75:K76)</f>
        <v>-90000</v>
      </c>
      <c r="AC75" s="83">
        <f>SUM(Y75:Y76)/SUM(K75:K76)</f>
        <v>0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>
        <v>1</v>
      </c>
      <c r="AO75" s="98">
        <f>IF(Q75=0,"",IF(AN75=0,"",(AN75/Q75)))</f>
        <v>0.2</v>
      </c>
      <c r="AP75" s="97"/>
      <c r="AQ75" s="99">
        <f>IFERROR(AP75/AN75,"-")</f>
        <v>0</v>
      </c>
      <c r="AR75" s="100"/>
      <c r="AS75" s="101">
        <f>IFERROR(AR75/AN75,"-")</f>
        <v>0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>
        <v>3</v>
      </c>
      <c r="BG75" s="110">
        <f>IF(Q75=0,"",IF(BF75=0,"",(BF75/Q75)))</f>
        <v>0.6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1</v>
      </c>
      <c r="BP75" s="117">
        <f>IF(Q75=0,"",IF(BO75=0,"",(BO75/Q75)))</f>
        <v>0.2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/>
      <c r="BY75" s="124">
        <f>IF(Q75=0,"",IF(BX75=0,"",(BX75/Q75)))</f>
        <v>0</v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192</v>
      </c>
      <c r="C76" s="184" t="s">
        <v>58</v>
      </c>
      <c r="D76" s="184"/>
      <c r="E76" s="184" t="s">
        <v>91</v>
      </c>
      <c r="F76" s="184" t="s">
        <v>76</v>
      </c>
      <c r="G76" s="184" t="s">
        <v>66</v>
      </c>
      <c r="H76" s="87"/>
      <c r="I76" s="87"/>
      <c r="J76" s="87"/>
      <c r="K76" s="176"/>
      <c r="L76" s="79">
        <v>3</v>
      </c>
      <c r="M76" s="79">
        <v>3</v>
      </c>
      <c r="N76" s="79">
        <v>0</v>
      </c>
      <c r="O76" s="88">
        <v>0</v>
      </c>
      <c r="P76" s="89">
        <v>0</v>
      </c>
      <c r="Q76" s="90">
        <f>O76+P76</f>
        <v>0</v>
      </c>
      <c r="R76" s="80" t="str">
        <f>IFERROR(Q76/N76,"-")</f>
        <v>-</v>
      </c>
      <c r="S76" s="79">
        <v>0</v>
      </c>
      <c r="T76" s="79">
        <v>0</v>
      </c>
      <c r="U76" s="80" t="str">
        <f>IFERROR(T76/(Q76),"-")</f>
        <v>-</v>
      </c>
      <c r="V76" s="81"/>
      <c r="W76" s="82">
        <v>0</v>
      </c>
      <c r="X76" s="80" t="str">
        <f>IF(Q76=0,"-",W76/Q76)</f>
        <v>-</v>
      </c>
      <c r="Y76" s="181">
        <v>0</v>
      </c>
      <c r="Z76" s="182" t="str">
        <f>IFERROR(Y76/Q76,"-")</f>
        <v>-</v>
      </c>
      <c r="AA76" s="182" t="str">
        <f>IFERROR(Y76/W76,"-")</f>
        <v>-</v>
      </c>
      <c r="AB76" s="176"/>
      <c r="AC76" s="83"/>
      <c r="AD76" s="77"/>
      <c r="AE76" s="91"/>
      <c r="AF76" s="92" t="str">
        <f>IF(Q76=0,"",IF(AE76=0,"",(AE76/Q76)))</f>
        <v/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 t="str">
        <f>IF(Q76=0,"",IF(AN76=0,"",(AN76/Q76)))</f>
        <v/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 t="str">
        <f>IF(Q76=0,"",IF(AW76=0,"",(AW76/Q76)))</f>
        <v/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 t="str">
        <f>IF(Q76=0,"",IF(BF76=0,"",(BF76/Q76)))</f>
        <v/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 t="str">
        <f>IF(Q76=0,"",IF(BO76=0,"",(BO76/Q76)))</f>
        <v/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 t="str">
        <f>IF(Q76=0,"",IF(BX76=0,"",(BX76/Q76)))</f>
        <v/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 t="str">
        <f>IF(Q76=0,"",IF(CG76=0,"",(CG76/Q76)))</f>
        <v/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0.015789473684211</v>
      </c>
      <c r="B77" s="184" t="s">
        <v>193</v>
      </c>
      <c r="C77" s="184" t="s">
        <v>58</v>
      </c>
      <c r="D77" s="184"/>
      <c r="E77" s="184" t="s">
        <v>68</v>
      </c>
      <c r="F77" s="184" t="s">
        <v>119</v>
      </c>
      <c r="G77" s="184" t="s">
        <v>61</v>
      </c>
      <c r="H77" s="87" t="s">
        <v>194</v>
      </c>
      <c r="I77" s="87" t="s">
        <v>133</v>
      </c>
      <c r="J77" s="185" t="s">
        <v>64</v>
      </c>
      <c r="K77" s="176">
        <v>190000</v>
      </c>
      <c r="L77" s="79">
        <v>7</v>
      </c>
      <c r="M77" s="79">
        <v>0</v>
      </c>
      <c r="N77" s="79">
        <v>36</v>
      </c>
      <c r="O77" s="88">
        <v>3</v>
      </c>
      <c r="P77" s="89">
        <v>0</v>
      </c>
      <c r="Q77" s="90">
        <f>O77+P77</f>
        <v>3</v>
      </c>
      <c r="R77" s="80">
        <f>IFERROR(Q77/N77,"-")</f>
        <v>0.083333333333333</v>
      </c>
      <c r="S77" s="79">
        <v>0</v>
      </c>
      <c r="T77" s="79">
        <v>0</v>
      </c>
      <c r="U77" s="80">
        <f>IFERROR(T77/(Q77),"-")</f>
        <v>0</v>
      </c>
      <c r="V77" s="81">
        <f>IFERROR(K77/SUM(Q77:Q78),"-")</f>
        <v>19000</v>
      </c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>
        <f>SUM(Y77:Y78)-SUM(K77:K78)</f>
        <v>-187000</v>
      </c>
      <c r="AC77" s="83">
        <f>SUM(Y77:Y78)/SUM(K77:K78)</f>
        <v>0.015789473684211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3</v>
      </c>
      <c r="BP77" s="117">
        <f>IF(Q77=0,"",IF(BO77=0,"",(BO77/Q77)))</f>
        <v>1</v>
      </c>
      <c r="BQ77" s="118"/>
      <c r="BR77" s="119">
        <f>IFERROR(BQ77/BO77,"-")</f>
        <v>0</v>
      </c>
      <c r="BS77" s="120"/>
      <c r="BT77" s="121">
        <f>IFERROR(BS77/BO77,"-")</f>
        <v>0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195</v>
      </c>
      <c r="C78" s="184" t="s">
        <v>58</v>
      </c>
      <c r="D78" s="184"/>
      <c r="E78" s="184" t="s">
        <v>68</v>
      </c>
      <c r="F78" s="184" t="s">
        <v>119</v>
      </c>
      <c r="G78" s="184" t="s">
        <v>66</v>
      </c>
      <c r="H78" s="87"/>
      <c r="I78" s="87"/>
      <c r="J78" s="87"/>
      <c r="K78" s="176"/>
      <c r="L78" s="79">
        <v>45</v>
      </c>
      <c r="M78" s="79">
        <v>26</v>
      </c>
      <c r="N78" s="79">
        <v>7</v>
      </c>
      <c r="O78" s="88">
        <v>7</v>
      </c>
      <c r="P78" s="89">
        <v>0</v>
      </c>
      <c r="Q78" s="90">
        <f>O78+P78</f>
        <v>7</v>
      </c>
      <c r="R78" s="80">
        <f>IFERROR(Q78/N78,"-")</f>
        <v>1</v>
      </c>
      <c r="S78" s="79">
        <v>0</v>
      </c>
      <c r="T78" s="79">
        <v>0</v>
      </c>
      <c r="U78" s="80">
        <f>IFERROR(T78/(Q78),"-")</f>
        <v>0</v>
      </c>
      <c r="V78" s="81"/>
      <c r="W78" s="82">
        <v>1</v>
      </c>
      <c r="X78" s="80">
        <f>IF(Q78=0,"-",W78/Q78)</f>
        <v>0.14285714285714</v>
      </c>
      <c r="Y78" s="181">
        <v>3000</v>
      </c>
      <c r="Z78" s="182">
        <f>IFERROR(Y78/Q78,"-")</f>
        <v>428.57142857143</v>
      </c>
      <c r="AA78" s="182">
        <f>IFERROR(Y78/W78,"-")</f>
        <v>3000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2</v>
      </c>
      <c r="BG78" s="110">
        <f>IF(Q78=0,"",IF(BF78=0,"",(BF78/Q78)))</f>
        <v>0.28571428571429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2</v>
      </c>
      <c r="BP78" s="117">
        <f>IF(Q78=0,"",IF(BO78=0,"",(BO78/Q78)))</f>
        <v>0.28571428571429</v>
      </c>
      <c r="BQ78" s="118">
        <v>1</v>
      </c>
      <c r="BR78" s="119">
        <f>IFERROR(BQ78/BO78,"-")</f>
        <v>0.5</v>
      </c>
      <c r="BS78" s="120">
        <v>3000</v>
      </c>
      <c r="BT78" s="121">
        <f>IFERROR(BS78/BO78,"-")</f>
        <v>1500</v>
      </c>
      <c r="BU78" s="122">
        <v>1</v>
      </c>
      <c r="BV78" s="122"/>
      <c r="BW78" s="122"/>
      <c r="BX78" s="123">
        <v>3</v>
      </c>
      <c r="BY78" s="124">
        <f>IF(Q78=0,"",IF(BX78=0,"",(BX78/Q78)))</f>
        <v>0.42857142857143</v>
      </c>
      <c r="BZ78" s="125"/>
      <c r="CA78" s="126">
        <f>IFERROR(BZ78/BX78,"-")</f>
        <v>0</v>
      </c>
      <c r="CB78" s="127"/>
      <c r="CC78" s="128">
        <f>IFERROR(CB78/BX78,"-")</f>
        <v>0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1</v>
      </c>
      <c r="CQ78" s="138">
        <v>3000</v>
      </c>
      <c r="CR78" s="138">
        <v>3000</v>
      </c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1.4</v>
      </c>
      <c r="B79" s="184" t="s">
        <v>196</v>
      </c>
      <c r="C79" s="184" t="s">
        <v>58</v>
      </c>
      <c r="D79" s="184"/>
      <c r="E79" s="184" t="s">
        <v>91</v>
      </c>
      <c r="F79" s="184" t="s">
        <v>81</v>
      </c>
      <c r="G79" s="184" t="s">
        <v>61</v>
      </c>
      <c r="H79" s="87" t="s">
        <v>111</v>
      </c>
      <c r="I79" s="87" t="s">
        <v>71</v>
      </c>
      <c r="J79" s="186" t="s">
        <v>88</v>
      </c>
      <c r="K79" s="176">
        <v>150000</v>
      </c>
      <c r="L79" s="79">
        <v>9</v>
      </c>
      <c r="M79" s="79">
        <v>0</v>
      </c>
      <c r="N79" s="79">
        <v>34</v>
      </c>
      <c r="O79" s="88">
        <v>4</v>
      </c>
      <c r="P79" s="89">
        <v>0</v>
      </c>
      <c r="Q79" s="90">
        <f>O79+P79</f>
        <v>4</v>
      </c>
      <c r="R79" s="80">
        <f>IFERROR(Q79/N79,"-")</f>
        <v>0.11764705882353</v>
      </c>
      <c r="S79" s="79">
        <v>1</v>
      </c>
      <c r="T79" s="79">
        <v>2</v>
      </c>
      <c r="U79" s="80">
        <f>IFERROR(T79/(Q79),"-")</f>
        <v>0.5</v>
      </c>
      <c r="V79" s="81">
        <f>IFERROR(K79/SUM(Q79:Q80),"-")</f>
        <v>18750</v>
      </c>
      <c r="W79" s="82">
        <v>2</v>
      </c>
      <c r="X79" s="80">
        <f>IF(Q79=0,"-",W79/Q79)</f>
        <v>0.5</v>
      </c>
      <c r="Y79" s="181">
        <v>176000</v>
      </c>
      <c r="Z79" s="182">
        <f>IFERROR(Y79/Q79,"-")</f>
        <v>44000</v>
      </c>
      <c r="AA79" s="182">
        <f>IFERROR(Y79/W79,"-")</f>
        <v>88000</v>
      </c>
      <c r="AB79" s="176">
        <f>SUM(Y79:Y80)-SUM(K79:K80)</f>
        <v>60000</v>
      </c>
      <c r="AC79" s="83">
        <f>SUM(Y79:Y80)/SUM(K79:K80)</f>
        <v>1.4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1</v>
      </c>
      <c r="BG79" s="110">
        <f>IF(Q79=0,"",IF(BF79=0,"",(BF79/Q79)))</f>
        <v>0.25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3</v>
      </c>
      <c r="BP79" s="117">
        <f>IF(Q79=0,"",IF(BO79=0,"",(BO79/Q79)))</f>
        <v>0.75</v>
      </c>
      <c r="BQ79" s="118">
        <v>2</v>
      </c>
      <c r="BR79" s="119">
        <f>IFERROR(BQ79/BO79,"-")</f>
        <v>0.66666666666667</v>
      </c>
      <c r="BS79" s="120">
        <v>176000</v>
      </c>
      <c r="BT79" s="121">
        <f>IFERROR(BS79/BO79,"-")</f>
        <v>58666.666666667</v>
      </c>
      <c r="BU79" s="122">
        <v>1</v>
      </c>
      <c r="BV79" s="122"/>
      <c r="BW79" s="122">
        <v>1</v>
      </c>
      <c r="BX79" s="123"/>
      <c r="BY79" s="124">
        <f>IF(Q79=0,"",IF(BX79=0,"",(BX79/Q79)))</f>
        <v>0</v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2</v>
      </c>
      <c r="CQ79" s="138">
        <v>176000</v>
      </c>
      <c r="CR79" s="138">
        <v>166000</v>
      </c>
      <c r="CS79" s="138"/>
      <c r="CT79" s="139" t="str">
        <f>IF(AND(CR79=0,CS79=0),"",IF(AND(CR79&lt;=100000,CS79&lt;=100000),"",IF(CR79/CQ79&gt;0.7,"男高",IF(CS79/CQ79&gt;0.7,"女高",""))))</f>
        <v>男高</v>
      </c>
    </row>
    <row r="80" spans="1:99">
      <c r="A80" s="78"/>
      <c r="B80" s="184" t="s">
        <v>197</v>
      </c>
      <c r="C80" s="184" t="s">
        <v>58</v>
      </c>
      <c r="D80" s="184"/>
      <c r="E80" s="184" t="s">
        <v>91</v>
      </c>
      <c r="F80" s="184" t="s">
        <v>81</v>
      </c>
      <c r="G80" s="184" t="s">
        <v>66</v>
      </c>
      <c r="H80" s="87"/>
      <c r="I80" s="87"/>
      <c r="J80" s="87"/>
      <c r="K80" s="176"/>
      <c r="L80" s="79">
        <v>30</v>
      </c>
      <c r="M80" s="79">
        <v>27</v>
      </c>
      <c r="N80" s="79">
        <v>11</v>
      </c>
      <c r="O80" s="88">
        <v>4</v>
      </c>
      <c r="P80" s="89">
        <v>0</v>
      </c>
      <c r="Q80" s="90">
        <f>O80+P80</f>
        <v>4</v>
      </c>
      <c r="R80" s="80">
        <f>IFERROR(Q80/N80,"-")</f>
        <v>0.36363636363636</v>
      </c>
      <c r="S80" s="79">
        <v>1</v>
      </c>
      <c r="T80" s="79">
        <v>2</v>
      </c>
      <c r="U80" s="80">
        <f>IFERROR(T80/(Q80),"-")</f>
        <v>0.5</v>
      </c>
      <c r="V80" s="81"/>
      <c r="W80" s="82">
        <v>2</v>
      </c>
      <c r="X80" s="80">
        <f>IF(Q80=0,"-",W80/Q80)</f>
        <v>0.5</v>
      </c>
      <c r="Y80" s="181">
        <v>34000</v>
      </c>
      <c r="Z80" s="182">
        <f>IFERROR(Y80/Q80,"-")</f>
        <v>8500</v>
      </c>
      <c r="AA80" s="182">
        <f>IFERROR(Y80/W80,"-")</f>
        <v>17000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2</v>
      </c>
      <c r="BP80" s="117">
        <f>IF(Q80=0,"",IF(BO80=0,"",(BO80/Q80)))</f>
        <v>0.5</v>
      </c>
      <c r="BQ80" s="118">
        <v>1</v>
      </c>
      <c r="BR80" s="119">
        <f>IFERROR(BQ80/BO80,"-")</f>
        <v>0.5</v>
      </c>
      <c r="BS80" s="120">
        <v>8000</v>
      </c>
      <c r="BT80" s="121">
        <f>IFERROR(BS80/BO80,"-")</f>
        <v>4000</v>
      </c>
      <c r="BU80" s="122"/>
      <c r="BV80" s="122">
        <v>1</v>
      </c>
      <c r="BW80" s="122"/>
      <c r="BX80" s="123">
        <v>2</v>
      </c>
      <c r="BY80" s="124">
        <f>IF(Q80=0,"",IF(BX80=0,"",(BX80/Q80)))</f>
        <v>0.5</v>
      </c>
      <c r="BZ80" s="125">
        <v>1</v>
      </c>
      <c r="CA80" s="126">
        <f>IFERROR(BZ80/BX80,"-")</f>
        <v>0.5</v>
      </c>
      <c r="CB80" s="127">
        <v>26000</v>
      </c>
      <c r="CC80" s="128">
        <f>IFERROR(CB80/BX80,"-")</f>
        <v>13000</v>
      </c>
      <c r="CD80" s="129"/>
      <c r="CE80" s="129"/>
      <c r="CF80" s="129">
        <v>1</v>
      </c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2</v>
      </c>
      <c r="CQ80" s="138">
        <v>34000</v>
      </c>
      <c r="CR80" s="138">
        <v>26000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0.38</v>
      </c>
      <c r="B81" s="184" t="s">
        <v>198</v>
      </c>
      <c r="C81" s="184" t="s">
        <v>58</v>
      </c>
      <c r="D81" s="184"/>
      <c r="E81" s="184" t="s">
        <v>68</v>
      </c>
      <c r="F81" s="184" t="s">
        <v>87</v>
      </c>
      <c r="G81" s="184" t="s">
        <v>61</v>
      </c>
      <c r="H81" s="87" t="s">
        <v>111</v>
      </c>
      <c r="I81" s="87" t="s">
        <v>71</v>
      </c>
      <c r="J81" s="185" t="s">
        <v>99</v>
      </c>
      <c r="K81" s="176">
        <v>150000</v>
      </c>
      <c r="L81" s="79">
        <v>12</v>
      </c>
      <c r="M81" s="79">
        <v>0</v>
      </c>
      <c r="N81" s="79">
        <v>25</v>
      </c>
      <c r="O81" s="88">
        <v>3</v>
      </c>
      <c r="P81" s="89">
        <v>0</v>
      </c>
      <c r="Q81" s="90">
        <f>O81+P81</f>
        <v>3</v>
      </c>
      <c r="R81" s="80">
        <f>IFERROR(Q81/N81,"-")</f>
        <v>0.12</v>
      </c>
      <c r="S81" s="79">
        <v>0</v>
      </c>
      <c r="T81" s="79">
        <v>0</v>
      </c>
      <c r="U81" s="80">
        <f>IFERROR(T81/(Q81),"-")</f>
        <v>0</v>
      </c>
      <c r="V81" s="81">
        <f>IFERROR(K81/SUM(Q81:Q82),"-")</f>
        <v>37500</v>
      </c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>
        <f>SUM(Y81:Y82)-SUM(K81:K82)</f>
        <v>-93000</v>
      </c>
      <c r="AC81" s="83">
        <f>SUM(Y81:Y82)/SUM(K81:K82)</f>
        <v>0.38</v>
      </c>
      <c r="AD81" s="77"/>
      <c r="AE81" s="91">
        <v>1</v>
      </c>
      <c r="AF81" s="92">
        <f>IF(Q81=0,"",IF(AE81=0,"",(AE81/Q81)))</f>
        <v>0.33333333333333</v>
      </c>
      <c r="AG81" s="91"/>
      <c r="AH81" s="93">
        <f>IFERROR(AG81/AE81,"-")</f>
        <v>0</v>
      </c>
      <c r="AI81" s="94"/>
      <c r="AJ81" s="95">
        <f>IFERROR(AI81/AE81,"-")</f>
        <v>0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>
        <v>1</v>
      </c>
      <c r="BP81" s="117">
        <f>IF(Q81=0,"",IF(BO81=0,"",(BO81/Q81)))</f>
        <v>0.33333333333333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>
        <v>1</v>
      </c>
      <c r="BY81" s="124">
        <f>IF(Q81=0,"",IF(BX81=0,"",(BX81/Q81)))</f>
        <v>0.33333333333333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199</v>
      </c>
      <c r="C82" s="184" t="s">
        <v>58</v>
      </c>
      <c r="D82" s="184"/>
      <c r="E82" s="184" t="s">
        <v>68</v>
      </c>
      <c r="F82" s="184" t="s">
        <v>87</v>
      </c>
      <c r="G82" s="184" t="s">
        <v>66</v>
      </c>
      <c r="H82" s="87"/>
      <c r="I82" s="87"/>
      <c r="J82" s="87"/>
      <c r="K82" s="176"/>
      <c r="L82" s="79">
        <v>14</v>
      </c>
      <c r="M82" s="79">
        <v>10</v>
      </c>
      <c r="N82" s="79">
        <v>4</v>
      </c>
      <c r="O82" s="88">
        <v>1</v>
      </c>
      <c r="P82" s="89">
        <v>0</v>
      </c>
      <c r="Q82" s="90">
        <f>O82+P82</f>
        <v>1</v>
      </c>
      <c r="R82" s="80">
        <f>IFERROR(Q82/N82,"-")</f>
        <v>0.25</v>
      </c>
      <c r="S82" s="79">
        <v>1</v>
      </c>
      <c r="T82" s="79">
        <v>0</v>
      </c>
      <c r="U82" s="80">
        <f>IFERROR(T82/(Q82),"-")</f>
        <v>0</v>
      </c>
      <c r="V82" s="81"/>
      <c r="W82" s="82">
        <v>1</v>
      </c>
      <c r="X82" s="80">
        <f>IF(Q82=0,"-",W82/Q82)</f>
        <v>1</v>
      </c>
      <c r="Y82" s="181">
        <v>57000</v>
      </c>
      <c r="Z82" s="182">
        <f>IFERROR(Y82/Q82,"-")</f>
        <v>57000</v>
      </c>
      <c r="AA82" s="182">
        <f>IFERROR(Y82/W82,"-")</f>
        <v>57000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/>
      <c r="BP82" s="117">
        <f>IF(Q82=0,"",IF(BO82=0,"",(BO82/Q82)))</f>
        <v>0</v>
      </c>
      <c r="BQ82" s="118"/>
      <c r="BR82" s="119" t="str">
        <f>IFERROR(BQ82/BO82,"-")</f>
        <v>-</v>
      </c>
      <c r="BS82" s="120"/>
      <c r="BT82" s="121" t="str">
        <f>IFERROR(BS82/BO82,"-")</f>
        <v>-</v>
      </c>
      <c r="BU82" s="122"/>
      <c r="BV82" s="122"/>
      <c r="BW82" s="122"/>
      <c r="BX82" s="123">
        <v>1</v>
      </c>
      <c r="BY82" s="124">
        <f>IF(Q82=0,"",IF(BX82=0,"",(BX82/Q82)))</f>
        <v>1</v>
      </c>
      <c r="BZ82" s="125">
        <v>1</v>
      </c>
      <c r="CA82" s="126">
        <f>IFERROR(BZ82/BX82,"-")</f>
        <v>1</v>
      </c>
      <c r="CB82" s="127">
        <v>57000</v>
      </c>
      <c r="CC82" s="128">
        <f>IFERROR(CB82/BX82,"-")</f>
        <v>57000</v>
      </c>
      <c r="CD82" s="129"/>
      <c r="CE82" s="129"/>
      <c r="CF82" s="129">
        <v>1</v>
      </c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1</v>
      </c>
      <c r="CQ82" s="138">
        <v>57000</v>
      </c>
      <c r="CR82" s="138">
        <v>57000</v>
      </c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30"/>
      <c r="B83" s="84"/>
      <c r="C83" s="84"/>
      <c r="D83" s="85"/>
      <c r="E83" s="85"/>
      <c r="F83" s="85"/>
      <c r="G83" s="86"/>
      <c r="H83" s="87"/>
      <c r="I83" s="87"/>
      <c r="J83" s="87"/>
      <c r="K83" s="177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3"/>
      <c r="Z83" s="183"/>
      <c r="AA83" s="183"/>
      <c r="AB83" s="183"/>
      <c r="AC83" s="33"/>
      <c r="AD83" s="57"/>
      <c r="AE83" s="61"/>
      <c r="AF83" s="62"/>
      <c r="AG83" s="61"/>
      <c r="AH83" s="65"/>
      <c r="AI83" s="66"/>
      <c r="AJ83" s="67"/>
      <c r="AK83" s="68"/>
      <c r="AL83" s="68"/>
      <c r="AM83" s="68"/>
      <c r="AN83" s="61"/>
      <c r="AO83" s="62"/>
      <c r="AP83" s="61"/>
      <c r="AQ83" s="65"/>
      <c r="AR83" s="66"/>
      <c r="AS83" s="67"/>
      <c r="AT83" s="68"/>
      <c r="AU83" s="68"/>
      <c r="AV83" s="68"/>
      <c r="AW83" s="61"/>
      <c r="AX83" s="62"/>
      <c r="AY83" s="61"/>
      <c r="AZ83" s="65"/>
      <c r="BA83" s="66"/>
      <c r="BB83" s="67"/>
      <c r="BC83" s="68"/>
      <c r="BD83" s="68"/>
      <c r="BE83" s="68"/>
      <c r="BF83" s="61"/>
      <c r="BG83" s="62"/>
      <c r="BH83" s="61"/>
      <c r="BI83" s="65"/>
      <c r="BJ83" s="66"/>
      <c r="BK83" s="67"/>
      <c r="BL83" s="68"/>
      <c r="BM83" s="68"/>
      <c r="BN83" s="68"/>
      <c r="BO83" s="63"/>
      <c r="BP83" s="64"/>
      <c r="BQ83" s="61"/>
      <c r="BR83" s="65"/>
      <c r="BS83" s="66"/>
      <c r="BT83" s="67"/>
      <c r="BU83" s="68"/>
      <c r="BV83" s="68"/>
      <c r="BW83" s="68"/>
      <c r="BX83" s="63"/>
      <c r="BY83" s="64"/>
      <c r="BZ83" s="61"/>
      <c r="CA83" s="65"/>
      <c r="CB83" s="66"/>
      <c r="CC83" s="67"/>
      <c r="CD83" s="68"/>
      <c r="CE83" s="68"/>
      <c r="CF83" s="68"/>
      <c r="CG83" s="63"/>
      <c r="CH83" s="64"/>
      <c r="CI83" s="61"/>
      <c r="CJ83" s="65"/>
      <c r="CK83" s="66"/>
      <c r="CL83" s="67"/>
      <c r="CM83" s="68"/>
      <c r="CN83" s="68"/>
      <c r="CO83" s="68"/>
      <c r="CP83" s="69"/>
      <c r="CQ83" s="66"/>
      <c r="CR83" s="66"/>
      <c r="CS83" s="66"/>
      <c r="CT83" s="70"/>
    </row>
    <row r="84" spans="1:99">
      <c r="A84" s="30"/>
      <c r="B84" s="37"/>
      <c r="C84" s="37"/>
      <c r="D84" s="21"/>
      <c r="E84" s="21"/>
      <c r="F84" s="21"/>
      <c r="G84" s="22"/>
      <c r="H84" s="36"/>
      <c r="I84" s="36"/>
      <c r="J84" s="73"/>
      <c r="K84" s="178"/>
      <c r="L84" s="34"/>
      <c r="M84" s="34"/>
      <c r="N84" s="31"/>
      <c r="O84" s="23"/>
      <c r="P84" s="23"/>
      <c r="Q84" s="23"/>
      <c r="R84" s="32"/>
      <c r="S84" s="32"/>
      <c r="T84" s="23"/>
      <c r="U84" s="32"/>
      <c r="V84" s="25"/>
      <c r="W84" s="25"/>
      <c r="X84" s="25"/>
      <c r="Y84" s="183"/>
      <c r="Z84" s="183"/>
      <c r="AA84" s="183"/>
      <c r="AB84" s="183"/>
      <c r="AC84" s="33"/>
      <c r="AD84" s="59"/>
      <c r="AE84" s="61"/>
      <c r="AF84" s="62"/>
      <c r="AG84" s="61"/>
      <c r="AH84" s="65"/>
      <c r="AI84" s="66"/>
      <c r="AJ84" s="67"/>
      <c r="AK84" s="68"/>
      <c r="AL84" s="68"/>
      <c r="AM84" s="68"/>
      <c r="AN84" s="61"/>
      <c r="AO84" s="62"/>
      <c r="AP84" s="61"/>
      <c r="AQ84" s="65"/>
      <c r="AR84" s="66"/>
      <c r="AS84" s="67"/>
      <c r="AT84" s="68"/>
      <c r="AU84" s="68"/>
      <c r="AV84" s="68"/>
      <c r="AW84" s="61"/>
      <c r="AX84" s="62"/>
      <c r="AY84" s="61"/>
      <c r="AZ84" s="65"/>
      <c r="BA84" s="66"/>
      <c r="BB84" s="67"/>
      <c r="BC84" s="68"/>
      <c r="BD84" s="68"/>
      <c r="BE84" s="68"/>
      <c r="BF84" s="61"/>
      <c r="BG84" s="62"/>
      <c r="BH84" s="61"/>
      <c r="BI84" s="65"/>
      <c r="BJ84" s="66"/>
      <c r="BK84" s="67"/>
      <c r="BL84" s="68"/>
      <c r="BM84" s="68"/>
      <c r="BN84" s="68"/>
      <c r="BO84" s="63"/>
      <c r="BP84" s="64"/>
      <c r="BQ84" s="61"/>
      <c r="BR84" s="65"/>
      <c r="BS84" s="66"/>
      <c r="BT84" s="67"/>
      <c r="BU84" s="68"/>
      <c r="BV84" s="68"/>
      <c r="BW84" s="68"/>
      <c r="BX84" s="63"/>
      <c r="BY84" s="64"/>
      <c r="BZ84" s="61"/>
      <c r="CA84" s="65"/>
      <c r="CB84" s="66"/>
      <c r="CC84" s="67"/>
      <c r="CD84" s="68"/>
      <c r="CE84" s="68"/>
      <c r="CF84" s="68"/>
      <c r="CG84" s="63"/>
      <c r="CH84" s="64"/>
      <c r="CI84" s="61"/>
      <c r="CJ84" s="65"/>
      <c r="CK84" s="66"/>
      <c r="CL84" s="67"/>
      <c r="CM84" s="68"/>
      <c r="CN84" s="68"/>
      <c r="CO84" s="68"/>
      <c r="CP84" s="69"/>
      <c r="CQ84" s="66"/>
      <c r="CR84" s="66"/>
      <c r="CS84" s="66"/>
      <c r="CT84" s="70"/>
    </row>
    <row r="85" spans="1:99">
      <c r="A85" s="19">
        <f>AC85</f>
        <v>0.78177240684794</v>
      </c>
      <c r="B85" s="39"/>
      <c r="C85" s="39"/>
      <c r="D85" s="39"/>
      <c r="E85" s="39"/>
      <c r="F85" s="39"/>
      <c r="G85" s="39"/>
      <c r="H85" s="40" t="s">
        <v>200</v>
      </c>
      <c r="I85" s="40"/>
      <c r="J85" s="40"/>
      <c r="K85" s="179">
        <f>SUM(K6:K84)</f>
        <v>4965000</v>
      </c>
      <c r="L85" s="41">
        <f>SUM(L6:L84)</f>
        <v>1711</v>
      </c>
      <c r="M85" s="41">
        <f>SUM(M6:M84)</f>
        <v>672</v>
      </c>
      <c r="N85" s="41">
        <f>SUM(N6:N84)</f>
        <v>1862</v>
      </c>
      <c r="O85" s="41">
        <f>SUM(O6:O84)</f>
        <v>322</v>
      </c>
      <c r="P85" s="41">
        <f>SUM(P6:P84)</f>
        <v>2</v>
      </c>
      <c r="Q85" s="41">
        <f>SUM(Q6:Q84)</f>
        <v>324</v>
      </c>
      <c r="R85" s="42">
        <f>IFERROR(Q85/N85,"-")</f>
        <v>0.17400644468314</v>
      </c>
      <c r="S85" s="76">
        <f>SUM(S6:S84)</f>
        <v>42</v>
      </c>
      <c r="T85" s="76">
        <f>SUM(T6:T84)</f>
        <v>66</v>
      </c>
      <c r="U85" s="42">
        <f>IFERROR(S85/Q85,"-")</f>
        <v>0.12962962962963</v>
      </c>
      <c r="V85" s="43">
        <f>IFERROR(K85/Q85,"-")</f>
        <v>15324.074074074</v>
      </c>
      <c r="W85" s="44">
        <f>SUM(W6:W84)</f>
        <v>74</v>
      </c>
      <c r="X85" s="42">
        <f>IFERROR(W85/Q85,"-")</f>
        <v>0.2283950617284</v>
      </c>
      <c r="Y85" s="179">
        <f>SUM(Y6:Y84)</f>
        <v>3881500</v>
      </c>
      <c r="Z85" s="179">
        <f>IFERROR(Y85/Q85,"-")</f>
        <v>11979.938271605</v>
      </c>
      <c r="AA85" s="179">
        <f>IFERROR(Y85/W85,"-")</f>
        <v>52452.702702703</v>
      </c>
      <c r="AB85" s="179">
        <f>Y85-K85</f>
        <v>-1083500</v>
      </c>
      <c r="AC85" s="45">
        <f>Y85/K85</f>
        <v>0.78177240684794</v>
      </c>
      <c r="AD85" s="58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72"/>
    <mergeCell ref="K68:K72"/>
    <mergeCell ref="V68:V72"/>
    <mergeCell ref="AB68:AB72"/>
    <mergeCell ref="AC68:AC72"/>
    <mergeCell ref="A73:A74"/>
    <mergeCell ref="K73:K74"/>
    <mergeCell ref="V73:V74"/>
    <mergeCell ref="AB73:AB74"/>
    <mergeCell ref="AC73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