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<sst xmlns="http://schemas.openxmlformats.org/spreadsheetml/2006/main" uniqueCount="249">
  <si>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</si>
  <si>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</si>
  <si>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</si>
  <si>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</si>
  <si>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</si>
  <si>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</si>
  <si>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</si>
  <si>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</si>
  <si>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</si>
  <si>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</si>
  <si>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</si>
  <si>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</si>
  <si>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</si>
  <si>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</si>
  <si>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</si>
  <si>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</si>
  <si>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</si>
  <si>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</si>
  <si>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</si>
  <si>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</si>
  <si>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</si>
  <si>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</si>
  <si>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</si>
  <si>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</si>
  <si>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</si>
  <si>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</si>
  <si>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</si>
  <si>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</si>
  <si>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</si>
  <si>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</si>
  <si>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</si>
  <si>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</si>
  <si>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</si>
  <si>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</si>
  <si>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</si>
  <si>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</si>
  <si>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</si>
  <si>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</si>
  <si>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</si>
  <si>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</si>
  <si>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</si>
  <si>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</si>
  <si>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</si>
  <si>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</si>
  <si>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</si>
  <si>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</si>
  <si>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</si>
  <si>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</si>
  <si>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</si>
  <si>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</si>
  <si>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</si>
  <si>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</si>
  <si>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</si>
  <si>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</si>
  <si>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</si>
  <si>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</si>
  <si>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</si>
  <si>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pp1077</t>
  </si>
  <si>
    <t>インターカラー</t>
  </si>
  <si>
    <t>パートナー煙突2</t>
  </si>
  <si>
    <t>リアルガチ出会い物語キャッチ</t>
  </si>
  <si>
    <t>lp01</t>
  </si>
  <si>
    <t>ニッカン関東</t>
  </si>
  <si>
    <t>1C煙突</t>
  </si>
  <si>
    <t>6月09日(日)</t>
  </si>
  <si>
    <t>pp1078</t>
  </si>
  <si>
    <t>空電</t>
  </si>
  <si>
    <t>pp1079</t>
  </si>
  <si>
    <t>記事</t>
  </si>
  <si>
    <t>75「一人で飲まないで。恋人作って一緒に飲もう」</t>
  </si>
  <si>
    <t>スポーツ報知関西　1回目</t>
  </si>
  <si>
    <t>4C終面雑報</t>
  </si>
  <si>
    <t>pp1080</t>
  </si>
  <si>
    <t>76「オシャレ不要！！オッサンは中身で勝負」</t>
  </si>
  <si>
    <t>スポーツ報知関西　2回目</t>
  </si>
  <si>
    <t>pp1081</t>
  </si>
  <si>
    <t>77「出会い系使ってみたいけど、携帯メールが苦手という方」</t>
  </si>
  <si>
    <t>スポーツ報知関西　3回目</t>
  </si>
  <si>
    <t>pp1082</t>
  </si>
  <si>
    <t>78「50代の70%が出会い系〇〇を使っている」</t>
  </si>
  <si>
    <t>スポーツ報知関西　4回目</t>
  </si>
  <si>
    <t>pp1083</t>
  </si>
  <si>
    <t>スポーツ報知関西　5回目</t>
  </si>
  <si>
    <t>pp1084</t>
  </si>
  <si>
    <t>スポーツ報知関西　6回目</t>
  </si>
  <si>
    <t>pp1085</t>
  </si>
  <si>
    <t>スポーツ報知関西　7回目</t>
  </si>
  <si>
    <t>pp1086</t>
  </si>
  <si>
    <t>スポーツ報知関西　8回目</t>
  </si>
  <si>
    <t>pp1087</t>
  </si>
  <si>
    <t>スポーツ報知関西　9回目</t>
  </si>
  <si>
    <t>pp1088</t>
  </si>
  <si>
    <t>スポーツ報知関西　10回目</t>
  </si>
  <si>
    <t>pp1089</t>
  </si>
  <si>
    <t>スポーツ報知関西　11回目</t>
  </si>
  <si>
    <t>pp1090</t>
  </si>
  <si>
    <t>スポーツ報知関西　12回目</t>
  </si>
  <si>
    <t>pp1091</t>
  </si>
  <si>
    <t>スポーツ報知関西　13回目</t>
  </si>
  <si>
    <t>pp1092</t>
  </si>
  <si>
    <t>(空電共通)</t>
  </si>
  <si>
    <t>共通</t>
  </si>
  <si>
    <t>pp1093</t>
  </si>
  <si>
    <t>記事版</t>
  </si>
  <si>
    <t>５分で出会って</t>
  </si>
  <si>
    <t>東スポ 8回セット</t>
  </si>
  <si>
    <t>半2段金土</t>
  </si>
  <si>
    <t>6/1～</t>
  </si>
  <si>
    <t>pp1094</t>
  </si>
  <si>
    <t>逆説版</t>
  </si>
  <si>
    <t>久々にすごく興奮した</t>
  </si>
  <si>
    <t>pp1095</t>
  </si>
  <si>
    <t>記事版2</t>
  </si>
  <si>
    <t>やってみてダメなら、すぐ退会OK</t>
  </si>
  <si>
    <t>pp1096</t>
  </si>
  <si>
    <t>pp1097</t>
  </si>
  <si>
    <t>右女３</t>
  </si>
  <si>
    <t>大スポ</t>
  </si>
  <si>
    <t>半2段つかみ10回以上</t>
  </si>
  <si>
    <t>pp1098</t>
  </si>
  <si>
    <t>pp1099</t>
  </si>
  <si>
    <t>pp1100</t>
  </si>
  <si>
    <t>pp1101</t>
  </si>
  <si>
    <t>黒：右女３</t>
  </si>
  <si>
    <t>日刊ゲンダイ東海版</t>
  </si>
  <si>
    <t>全2段</t>
  </si>
  <si>
    <t>1～15日</t>
  </si>
  <si>
    <t>pp1102</t>
  </si>
  <si>
    <t>16～31日</t>
  </si>
  <si>
    <t>pp1103</t>
  </si>
  <si>
    <t>pp1104</t>
  </si>
  <si>
    <t>黒：熟女版</t>
  </si>
  <si>
    <t>スポニチ関東</t>
  </si>
  <si>
    <t>全5段</t>
  </si>
  <si>
    <t>6月13日(木)</t>
  </si>
  <si>
    <t>pp1105</t>
  </si>
  <si>
    <t>pp1106</t>
  </si>
  <si>
    <t>黒：漫画版</t>
  </si>
  <si>
    <t>利用者急増で盛り上がりを見せる高齢者恋愛サービス。</t>
  </si>
  <si>
    <t>6月20日(木)</t>
  </si>
  <si>
    <t>pp1107</t>
  </si>
  <si>
    <t>pp1108</t>
  </si>
  <si>
    <t>なんと一度も利用した事がなかった男性がいた！</t>
  </si>
  <si>
    <t>スポニチ関西</t>
  </si>
  <si>
    <t>6月16日(日)</t>
  </si>
  <si>
    <t>pp1109</t>
  </si>
  <si>
    <t>pp1110</t>
  </si>
  <si>
    <t>彼女50だけど、すごいんです</t>
  </si>
  <si>
    <t>6月30日(日)</t>
  </si>
  <si>
    <t>pp1111</t>
  </si>
  <si>
    <t>pp1112</t>
  </si>
  <si>
    <t>サンスポ関東</t>
  </si>
  <si>
    <t>6月02日(日)</t>
  </si>
  <si>
    <t>pp1113</t>
  </si>
  <si>
    <t>pp1114</t>
  </si>
  <si>
    <t>週末会える女性を探すなら◯◯</t>
  </si>
  <si>
    <t>6月22日(土)</t>
  </si>
  <si>
    <t>pp1115</t>
  </si>
  <si>
    <t>pp1116</t>
  </si>
  <si>
    <t>サンスポ関西</t>
  </si>
  <si>
    <t>pp1117</t>
  </si>
  <si>
    <t>pp1118</t>
  </si>
  <si>
    <t>6月29日(土)</t>
  </si>
  <si>
    <t>pp1119</t>
  </si>
  <si>
    <t>pp1120</t>
  </si>
  <si>
    <t>スポーツ報知関東</t>
  </si>
  <si>
    <t>終面全5段</t>
  </si>
  <si>
    <t>6月23日(日)</t>
  </si>
  <si>
    <t>pp1121</t>
  </si>
  <si>
    <t>pp1122</t>
  </si>
  <si>
    <t>pp1123</t>
  </si>
  <si>
    <t>pp1124</t>
  </si>
  <si>
    <t>ニッカン関東・平日</t>
  </si>
  <si>
    <t>6月21日(金)</t>
  </si>
  <si>
    <t>pp1125</t>
  </si>
  <si>
    <t>pp1126</t>
  </si>
  <si>
    <t>ニッカン関西</t>
  </si>
  <si>
    <t>6月15日(土)</t>
  </si>
  <si>
    <t>pp1127</t>
  </si>
  <si>
    <t>pp1128</t>
  </si>
  <si>
    <t>pp1129</t>
  </si>
  <si>
    <t>pp1130</t>
  </si>
  <si>
    <t>熟女版</t>
  </si>
  <si>
    <t>デイリースポーツ関西</t>
  </si>
  <si>
    <t>4C終面全5段</t>
  </si>
  <si>
    <t>pp1131</t>
  </si>
  <si>
    <t>pp1132</t>
  </si>
  <si>
    <t>漫画版</t>
  </si>
  <si>
    <t>pp1133</t>
  </si>
  <si>
    <t>pp1134</t>
  </si>
  <si>
    <t>九スポ</t>
  </si>
  <si>
    <t>pp1135</t>
  </si>
  <si>
    <t>pp1136</t>
  </si>
  <si>
    <t>pp1137</t>
  </si>
  <si>
    <t>pp1138</t>
  </si>
  <si>
    <t>6月03日(月)</t>
  </si>
  <si>
    <t>pp1139</t>
  </si>
  <si>
    <t>pp1140</t>
  </si>
  <si>
    <t>6月04日(火)</t>
  </si>
  <si>
    <t>pp1141</t>
  </si>
  <si>
    <t>pp1142</t>
  </si>
  <si>
    <t>6月08日(土)</t>
  </si>
  <si>
    <t>pp1143</t>
  </si>
  <si>
    <t>pp1144</t>
  </si>
  <si>
    <t>6月11日(火)</t>
  </si>
  <si>
    <t>pp1145</t>
  </si>
  <si>
    <t>pp1146</t>
  </si>
  <si>
    <t>4C雑報</t>
  </si>
  <si>
    <t>pp1147</t>
  </si>
  <si>
    <t>pp1148</t>
  </si>
  <si>
    <t>pp1149</t>
  </si>
  <si>
    <t>pp1150</t>
  </si>
  <si>
    <t>pp1151</t>
  </si>
  <si>
    <t>pp1152</t>
  </si>
  <si>
    <t>pp1153</t>
  </si>
  <si>
    <t>pp1154</t>
  </si>
  <si>
    <t>pp1155</t>
  </si>
  <si>
    <t>pp1156</t>
  </si>
  <si>
    <t>pp1157</t>
  </si>
  <si>
    <t>pp1158</t>
  </si>
  <si>
    <t>pp1159</t>
  </si>
  <si>
    <t>pp1160</t>
  </si>
  <si>
    <t>pp1161</t>
  </si>
  <si>
    <t>pp1162</t>
  </si>
  <si>
    <t>4C記事枠</t>
  </si>
  <si>
    <t>pp1163</t>
  </si>
  <si>
    <t>pp1164</t>
  </si>
  <si>
    <t>pp1165</t>
  </si>
  <si>
    <t>pp1166</t>
  </si>
  <si>
    <t>記事25「ほんとにこんなおばさんでもいいの？」</t>
  </si>
  <si>
    <t>pp1167</t>
  </si>
  <si>
    <t>pp1168</t>
  </si>
  <si>
    <t>中京スポーツ</t>
  </si>
  <si>
    <t>pp1169</t>
  </si>
  <si>
    <t>pp1170</t>
  </si>
  <si>
    <t>6月28日(金)</t>
  </si>
  <si>
    <t>pp1171</t>
  </si>
  <si>
    <t>pp1172</t>
  </si>
  <si>
    <t>スポーツ報知関西</t>
  </si>
  <si>
    <t>pp1173</t>
  </si>
  <si>
    <t>pp1174</t>
  </si>
  <si>
    <t>半2段つかみ20段保証</t>
  </si>
  <si>
    <t>20段保証</t>
  </si>
  <si>
    <t>pp1175</t>
  </si>
  <si>
    <t>半3段つかみ20段保証</t>
  </si>
  <si>
    <t>pp1176</t>
  </si>
  <si>
    <t>半5段つかみ20段保証</t>
  </si>
  <si>
    <t>pp1177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</si>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</sst>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0.042222222222222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450000</v>
      </c>
      <c r="L6" s="79">
        <v>18</v>
      </c>
      <c r="M6" s="79">
        <v>0</v>
      </c>
      <c r="N6" s="79">
        <v>63</v>
      </c>
      <c r="O6" s="88">
        <v>6</v>
      </c>
      <c r="P6" s="89">
        <v>1</v>
      </c>
      <c r="Q6" s="90">
        <f>O6+P6</f>
        <v>7</v>
      </c>
      <c r="R6" s="80">
        <f>IFERROR(Q6/N6,"-")</f>
        <v>0.11111111111111</v>
      </c>
      <c r="S6" s="79">
        <v>0</v>
      </c>
      <c r="T6" s="79">
        <v>4</v>
      </c>
      <c r="U6" s="80">
        <f>IFERROR(T6/(Q6),"-")</f>
        <v>0.57142857142857</v>
      </c>
      <c r="V6" s="81">
        <f>IFERROR(K6/SUM(Q6:Q7),"-")</f>
        <v>28125</v>
      </c>
      <c r="W6" s="82">
        <v>2</v>
      </c>
      <c r="X6" s="80">
        <f>IF(Q6=0,"-",W6/Q6)</f>
        <v>0.28571428571429</v>
      </c>
      <c r="Y6" s="181">
        <v>14000</v>
      </c>
      <c r="Z6" s="182">
        <f>IFERROR(Y6/Q6,"-")</f>
        <v>2000</v>
      </c>
      <c r="AA6" s="182">
        <f>IFERROR(Y6/W6,"-")</f>
        <v>7000</v>
      </c>
      <c r="AB6" s="176">
        <f>SUM(Y6:Y7)-SUM(K6:K7)</f>
        <v>-431000</v>
      </c>
      <c r="AC6" s="83">
        <f>SUM(Y6:Y7)/SUM(K6:K7)</f>
        <v>0.042222222222222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0.57142857142857</v>
      </c>
      <c r="BH6" s="109">
        <v>1</v>
      </c>
      <c r="BI6" s="111">
        <f>IFERROR(BH6/BF6,"-")</f>
        <v>0.25</v>
      </c>
      <c r="BJ6" s="112">
        <v>11000</v>
      </c>
      <c r="BK6" s="113">
        <f>IFERROR(BJ6/BF6,"-")</f>
        <v>2750</v>
      </c>
      <c r="BL6" s="114"/>
      <c r="BM6" s="114"/>
      <c r="BN6" s="114">
        <v>1</v>
      </c>
      <c r="BO6" s="116">
        <v>3</v>
      </c>
      <c r="BP6" s="117">
        <f>IF(Q6=0,"",IF(BO6=0,"",(BO6/Q6)))</f>
        <v>0.42857142857143</v>
      </c>
      <c r="BQ6" s="118">
        <v>1</v>
      </c>
      <c r="BR6" s="119">
        <f>IFERROR(BQ6/BO6,"-")</f>
        <v>0.33333333333333</v>
      </c>
      <c r="BS6" s="120">
        <v>3000</v>
      </c>
      <c r="BT6" s="121">
        <f>IFERROR(BS6/BO6,"-")</f>
        <v>1000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14000</v>
      </c>
      <c r="CR6" s="138">
        <v>11000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36</v>
      </c>
      <c r="M7" s="79">
        <v>32</v>
      </c>
      <c r="N7" s="79">
        <v>5</v>
      </c>
      <c r="O7" s="88">
        <v>8</v>
      </c>
      <c r="P7" s="89">
        <v>1</v>
      </c>
      <c r="Q7" s="90">
        <f>O7+P7</f>
        <v>9</v>
      </c>
      <c r="R7" s="80">
        <f>IFERROR(Q7/N7,"-")</f>
        <v>1.8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0.11111111111111</v>
      </c>
      <c r="Y7" s="181">
        <v>5000</v>
      </c>
      <c r="Z7" s="182">
        <f>IFERROR(Y7/Q7,"-")</f>
        <v>555.55555555556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7</v>
      </c>
      <c r="BY7" s="124">
        <f>IF(Q7=0,"",IF(BX7=0,"",(BX7/Q7)))</f>
        <v>0.77777777777778</v>
      </c>
      <c r="BZ7" s="125">
        <v>1</v>
      </c>
      <c r="CA7" s="126">
        <f>IFERROR(BZ7/BX7,"-")</f>
        <v>0.14285714285714</v>
      </c>
      <c r="CB7" s="127">
        <v>5000</v>
      </c>
      <c r="CC7" s="128">
        <f>IFERROR(CB7/BX7,"-")</f>
        <v>714.28571428571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0.85666666666667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87"/>
      <c r="K8" s="176">
        <v>300000</v>
      </c>
      <c r="L8" s="79">
        <v>5</v>
      </c>
      <c r="M8" s="79">
        <v>0</v>
      </c>
      <c r="N8" s="79">
        <v>9</v>
      </c>
      <c r="O8" s="88">
        <v>1</v>
      </c>
      <c r="P8" s="89">
        <v>0</v>
      </c>
      <c r="Q8" s="90">
        <f>O8+P8</f>
        <v>1</v>
      </c>
      <c r="R8" s="80">
        <f>IFERROR(Q8/N8,"-")</f>
        <v>0.11111111111111</v>
      </c>
      <c r="S8" s="79">
        <v>0</v>
      </c>
      <c r="T8" s="79">
        <v>0</v>
      </c>
      <c r="U8" s="80">
        <f>IFERROR(T8/(Q8),"-")</f>
        <v>0</v>
      </c>
      <c r="V8" s="81">
        <f>IFERROR(K8/SUM(Q8:Q21),"-")</f>
        <v>15000</v>
      </c>
      <c r="W8" s="82">
        <v>1</v>
      </c>
      <c r="X8" s="80">
        <f>IF(Q8=0,"-",W8/Q8)</f>
        <v>1</v>
      </c>
      <c r="Y8" s="181">
        <v>6000</v>
      </c>
      <c r="Z8" s="182">
        <f>IFERROR(Y8/Q8,"-")</f>
        <v>6000</v>
      </c>
      <c r="AA8" s="182">
        <f>IFERROR(Y8/W8,"-")</f>
        <v>6000</v>
      </c>
      <c r="AB8" s="176">
        <f>SUM(Y8:Y21)-SUM(K8:K21)</f>
        <v>-43000</v>
      </c>
      <c r="AC8" s="83">
        <f>SUM(Y8:Y21)/SUM(K8:K21)</f>
        <v>0.85666666666667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>
        <v>1</v>
      </c>
      <c r="BR8" s="119">
        <f>IFERROR(BQ8/BO8,"-")</f>
        <v>1</v>
      </c>
      <c r="BS8" s="120">
        <v>6000</v>
      </c>
      <c r="BT8" s="121">
        <f>IFERROR(BS8/BO8,"-")</f>
        <v>6000</v>
      </c>
      <c r="BU8" s="122"/>
      <c r="BV8" s="122">
        <v>1</v>
      </c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6000</v>
      </c>
      <c r="CR8" s="138">
        <v>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73</v>
      </c>
      <c r="G9" s="184" t="s">
        <v>61</v>
      </c>
      <c r="H9" s="87" t="s">
        <v>74</v>
      </c>
      <c r="I9" s="87" t="s">
        <v>71</v>
      </c>
      <c r="J9" s="87"/>
      <c r="K9" s="176"/>
      <c r="L9" s="79">
        <v>4</v>
      </c>
      <c r="M9" s="79">
        <v>0</v>
      </c>
      <c r="N9" s="79">
        <v>12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75</v>
      </c>
      <c r="C10" s="184" t="s">
        <v>58</v>
      </c>
      <c r="D10" s="184"/>
      <c r="E10" s="184" t="s">
        <v>68</v>
      </c>
      <c r="F10" s="184" t="s">
        <v>76</v>
      </c>
      <c r="G10" s="184" t="s">
        <v>61</v>
      </c>
      <c r="H10" s="87" t="s">
        <v>77</v>
      </c>
      <c r="I10" s="87" t="s">
        <v>71</v>
      </c>
      <c r="J10" s="87"/>
      <c r="K10" s="176"/>
      <c r="L10" s="79">
        <v>1</v>
      </c>
      <c r="M10" s="79">
        <v>0</v>
      </c>
      <c r="N10" s="79">
        <v>5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68</v>
      </c>
      <c r="F11" s="184" t="s">
        <v>79</v>
      </c>
      <c r="G11" s="184" t="s">
        <v>61</v>
      </c>
      <c r="H11" s="87" t="s">
        <v>80</v>
      </c>
      <c r="I11" s="87" t="s">
        <v>71</v>
      </c>
      <c r="J11" s="87"/>
      <c r="K11" s="176"/>
      <c r="L11" s="79">
        <v>1</v>
      </c>
      <c r="M11" s="79">
        <v>0</v>
      </c>
      <c r="N11" s="79">
        <v>9</v>
      </c>
      <c r="O11" s="88">
        <v>1</v>
      </c>
      <c r="P11" s="89">
        <v>0</v>
      </c>
      <c r="Q11" s="90">
        <f>O11+P11</f>
        <v>1</v>
      </c>
      <c r="R11" s="80">
        <f>IFERROR(Q11/N11,"-")</f>
        <v>0.11111111111111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68</v>
      </c>
      <c r="F12" s="184" t="s">
        <v>69</v>
      </c>
      <c r="G12" s="184" t="s">
        <v>61</v>
      </c>
      <c r="H12" s="87" t="s">
        <v>82</v>
      </c>
      <c r="I12" s="87" t="s">
        <v>71</v>
      </c>
      <c r="J12" s="87"/>
      <c r="K12" s="176"/>
      <c r="L12" s="79">
        <v>2</v>
      </c>
      <c r="M12" s="79">
        <v>0</v>
      </c>
      <c r="N12" s="79">
        <v>5</v>
      </c>
      <c r="O12" s="88">
        <v>2</v>
      </c>
      <c r="P12" s="89">
        <v>0</v>
      </c>
      <c r="Q12" s="90">
        <f>O12+P12</f>
        <v>2</v>
      </c>
      <c r="R12" s="80">
        <f>IFERROR(Q12/N12,"-")</f>
        <v>0.4</v>
      </c>
      <c r="S12" s="79">
        <v>0</v>
      </c>
      <c r="T12" s="79">
        <v>1</v>
      </c>
      <c r="U12" s="80">
        <f>IFERROR(T12/(Q12),"-")</f>
        <v>0.5</v>
      </c>
      <c r="V12" s="81"/>
      <c r="W12" s="82">
        <v>1</v>
      </c>
      <c r="X12" s="80">
        <f>IF(Q12=0,"-",W12/Q12)</f>
        <v>0.5</v>
      </c>
      <c r="Y12" s="181">
        <v>11000</v>
      </c>
      <c r="Z12" s="182">
        <f>IFERROR(Y12/Q12,"-")</f>
        <v>5500</v>
      </c>
      <c r="AA12" s="182">
        <f>IFERROR(Y12/W12,"-")</f>
        <v>11000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1</v>
      </c>
      <c r="AP12" s="97">
        <v>1</v>
      </c>
      <c r="AQ12" s="99">
        <f>IFERROR(AP12/AN12,"-")</f>
        <v>0.5</v>
      </c>
      <c r="AR12" s="100">
        <v>11000</v>
      </c>
      <c r="AS12" s="101">
        <f>IFERROR(AR12/AN12,"-")</f>
        <v>5500</v>
      </c>
      <c r="AT12" s="102"/>
      <c r="AU12" s="102"/>
      <c r="AV12" s="102">
        <v>1</v>
      </c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11000</v>
      </c>
      <c r="CR12" s="138">
        <v>11000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68</v>
      </c>
      <c r="F13" s="184" t="s">
        <v>73</v>
      </c>
      <c r="G13" s="184" t="s">
        <v>61</v>
      </c>
      <c r="H13" s="87" t="s">
        <v>84</v>
      </c>
      <c r="I13" s="87" t="s">
        <v>71</v>
      </c>
      <c r="J13" s="87"/>
      <c r="K13" s="176"/>
      <c r="L13" s="79">
        <v>3</v>
      </c>
      <c r="M13" s="79">
        <v>0</v>
      </c>
      <c r="N13" s="79">
        <v>18</v>
      </c>
      <c r="O13" s="88">
        <v>2</v>
      </c>
      <c r="P13" s="89">
        <v>0</v>
      </c>
      <c r="Q13" s="90">
        <f>O13+P13</f>
        <v>2</v>
      </c>
      <c r="R13" s="80">
        <f>IFERROR(Q13/N13,"-")</f>
        <v>0.11111111111111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68</v>
      </c>
      <c r="F14" s="184" t="s">
        <v>76</v>
      </c>
      <c r="G14" s="184" t="s">
        <v>61</v>
      </c>
      <c r="H14" s="87" t="s">
        <v>86</v>
      </c>
      <c r="I14" s="87" t="s">
        <v>71</v>
      </c>
      <c r="J14" s="87"/>
      <c r="K14" s="176"/>
      <c r="L14" s="79">
        <v>3</v>
      </c>
      <c r="M14" s="79">
        <v>0</v>
      </c>
      <c r="N14" s="79">
        <v>14</v>
      </c>
      <c r="O14" s="88">
        <v>2</v>
      </c>
      <c r="P14" s="89">
        <v>0</v>
      </c>
      <c r="Q14" s="90">
        <f>O14+P14</f>
        <v>2</v>
      </c>
      <c r="R14" s="80">
        <f>IFERROR(Q14/N14,"-")</f>
        <v>0.14285714285714</v>
      </c>
      <c r="S14" s="79">
        <v>1</v>
      </c>
      <c r="T14" s="79">
        <v>1</v>
      </c>
      <c r="U14" s="80">
        <f>IFERROR(T14/(Q14),"-")</f>
        <v>0.5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68</v>
      </c>
      <c r="F15" s="184" t="s">
        <v>79</v>
      </c>
      <c r="G15" s="184" t="s">
        <v>61</v>
      </c>
      <c r="H15" s="87" t="s">
        <v>88</v>
      </c>
      <c r="I15" s="87" t="s">
        <v>71</v>
      </c>
      <c r="J15" s="87"/>
      <c r="K15" s="176"/>
      <c r="L15" s="79">
        <v>2</v>
      </c>
      <c r="M15" s="79">
        <v>0</v>
      </c>
      <c r="N15" s="79">
        <v>7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68</v>
      </c>
      <c r="F16" s="184" t="s">
        <v>69</v>
      </c>
      <c r="G16" s="184" t="s">
        <v>61</v>
      </c>
      <c r="H16" s="87" t="s">
        <v>90</v>
      </c>
      <c r="I16" s="87" t="s">
        <v>71</v>
      </c>
      <c r="J16" s="87"/>
      <c r="K16" s="176"/>
      <c r="L16" s="79">
        <v>2</v>
      </c>
      <c r="M16" s="79">
        <v>0</v>
      </c>
      <c r="N16" s="79">
        <v>8</v>
      </c>
      <c r="O16" s="88">
        <v>2</v>
      </c>
      <c r="P16" s="89">
        <v>0</v>
      </c>
      <c r="Q16" s="90">
        <f>O16+P16</f>
        <v>2</v>
      </c>
      <c r="R16" s="80">
        <f>IFERROR(Q16/N16,"-")</f>
        <v>0.25</v>
      </c>
      <c r="S16" s="79">
        <v>0</v>
      </c>
      <c r="T16" s="79">
        <v>2</v>
      </c>
      <c r="U16" s="80">
        <f>IFERROR(T16/(Q16),"-")</f>
        <v>1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68</v>
      </c>
      <c r="F17" s="184" t="s">
        <v>73</v>
      </c>
      <c r="G17" s="184" t="s">
        <v>61</v>
      </c>
      <c r="H17" s="87" t="s">
        <v>92</v>
      </c>
      <c r="I17" s="87" t="s">
        <v>71</v>
      </c>
      <c r="J17" s="87"/>
      <c r="K17" s="176"/>
      <c r="L17" s="79">
        <v>1</v>
      </c>
      <c r="M17" s="79">
        <v>0</v>
      </c>
      <c r="N17" s="79">
        <v>9</v>
      </c>
      <c r="O17" s="88">
        <v>1</v>
      </c>
      <c r="P17" s="89">
        <v>0</v>
      </c>
      <c r="Q17" s="90">
        <f>O17+P17</f>
        <v>1</v>
      </c>
      <c r="R17" s="80">
        <f>IFERROR(Q17/N17,"-")</f>
        <v>0.11111111111111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68</v>
      </c>
      <c r="F18" s="184" t="s">
        <v>76</v>
      </c>
      <c r="G18" s="184" t="s">
        <v>61</v>
      </c>
      <c r="H18" s="87" t="s">
        <v>94</v>
      </c>
      <c r="I18" s="87" t="s">
        <v>71</v>
      </c>
      <c r="J18" s="87"/>
      <c r="K18" s="176"/>
      <c r="L18" s="79">
        <v>4</v>
      </c>
      <c r="M18" s="79">
        <v>0</v>
      </c>
      <c r="N18" s="79">
        <v>7</v>
      </c>
      <c r="O18" s="88">
        <v>2</v>
      </c>
      <c r="P18" s="89">
        <v>0</v>
      </c>
      <c r="Q18" s="90">
        <f>O18+P18</f>
        <v>2</v>
      </c>
      <c r="R18" s="80">
        <f>IFERROR(Q18/N18,"-")</f>
        <v>0.28571428571429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68</v>
      </c>
      <c r="F19" s="184" t="s">
        <v>79</v>
      </c>
      <c r="G19" s="184" t="s">
        <v>61</v>
      </c>
      <c r="H19" s="87" t="s">
        <v>96</v>
      </c>
      <c r="I19" s="87" t="s">
        <v>71</v>
      </c>
      <c r="J19" s="87"/>
      <c r="K19" s="176"/>
      <c r="L19" s="79">
        <v>1</v>
      </c>
      <c r="M19" s="79">
        <v>0</v>
      </c>
      <c r="N19" s="79">
        <v>4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97</v>
      </c>
      <c r="C20" s="184" t="s">
        <v>58</v>
      </c>
      <c r="D20" s="184"/>
      <c r="E20" s="184" t="s">
        <v>68</v>
      </c>
      <c r="F20" s="184" t="s">
        <v>69</v>
      </c>
      <c r="G20" s="184" t="s">
        <v>61</v>
      </c>
      <c r="H20" s="87" t="s">
        <v>98</v>
      </c>
      <c r="I20" s="87" t="s">
        <v>71</v>
      </c>
      <c r="J20" s="87"/>
      <c r="K20" s="176"/>
      <c r="L20" s="79">
        <v>0</v>
      </c>
      <c r="M20" s="79">
        <v>0</v>
      </c>
      <c r="N20" s="79">
        <v>5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100</v>
      </c>
      <c r="F21" s="184" t="s">
        <v>100</v>
      </c>
      <c r="G21" s="184" t="s">
        <v>66</v>
      </c>
      <c r="H21" s="87" t="s">
        <v>101</v>
      </c>
      <c r="I21" s="87"/>
      <c r="J21" s="87"/>
      <c r="K21" s="176"/>
      <c r="L21" s="79">
        <v>184</v>
      </c>
      <c r="M21" s="79">
        <v>35</v>
      </c>
      <c r="N21" s="79">
        <v>12</v>
      </c>
      <c r="O21" s="88">
        <v>7</v>
      </c>
      <c r="P21" s="89">
        <v>0</v>
      </c>
      <c r="Q21" s="90">
        <f>O21+P21</f>
        <v>7</v>
      </c>
      <c r="R21" s="80">
        <f>IFERROR(Q21/N21,"-")</f>
        <v>0.58333333333333</v>
      </c>
      <c r="S21" s="79">
        <v>3</v>
      </c>
      <c r="T21" s="79">
        <v>1</v>
      </c>
      <c r="U21" s="80">
        <f>IFERROR(T21/(Q21),"-")</f>
        <v>0.14285714285714</v>
      </c>
      <c r="V21" s="81"/>
      <c r="W21" s="82">
        <v>3</v>
      </c>
      <c r="X21" s="80">
        <f>IF(Q21=0,"-",W21/Q21)</f>
        <v>0.42857142857143</v>
      </c>
      <c r="Y21" s="181">
        <v>240000</v>
      </c>
      <c r="Z21" s="182">
        <f>IFERROR(Y21/Q21,"-")</f>
        <v>34285.714285714</v>
      </c>
      <c r="AA21" s="182">
        <f>IFERROR(Y21/W21,"-")</f>
        <v>80000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5</v>
      </c>
      <c r="BP21" s="117">
        <f>IF(Q21=0,"",IF(BO21=0,"",(BO21/Q21)))</f>
        <v>0.71428571428571</v>
      </c>
      <c r="BQ21" s="118">
        <v>2</v>
      </c>
      <c r="BR21" s="119">
        <f>IFERROR(BQ21/BO21,"-")</f>
        <v>0.4</v>
      </c>
      <c r="BS21" s="120">
        <v>232000</v>
      </c>
      <c r="BT21" s="121">
        <f>IFERROR(BS21/BO21,"-")</f>
        <v>46400</v>
      </c>
      <c r="BU21" s="122"/>
      <c r="BV21" s="122"/>
      <c r="BW21" s="122">
        <v>2</v>
      </c>
      <c r="BX21" s="123">
        <v>1</v>
      </c>
      <c r="BY21" s="124">
        <f>IF(Q21=0,"",IF(BX21=0,"",(BX21/Q21)))</f>
        <v>0.14285714285714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0.14285714285714</v>
      </c>
      <c r="CI21" s="132">
        <v>1</v>
      </c>
      <c r="CJ21" s="133">
        <f>IFERROR(CI21/CG21,"-")</f>
        <v>1</v>
      </c>
      <c r="CK21" s="134">
        <v>8000</v>
      </c>
      <c r="CL21" s="135">
        <f>IFERROR(CK21/CG21,"-")</f>
        <v>8000</v>
      </c>
      <c r="CM21" s="136"/>
      <c r="CN21" s="136">
        <v>1</v>
      </c>
      <c r="CO21" s="136"/>
      <c r="CP21" s="137">
        <v>3</v>
      </c>
      <c r="CQ21" s="138">
        <v>240000</v>
      </c>
      <c r="CR21" s="138">
        <v>130000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0.148</v>
      </c>
      <c r="B22" s="184" t="s">
        <v>102</v>
      </c>
      <c r="C22" s="184" t="s">
        <v>58</v>
      </c>
      <c r="D22" s="184"/>
      <c r="E22" s="184" t="s">
        <v>103</v>
      </c>
      <c r="F22" s="184" t="s">
        <v>104</v>
      </c>
      <c r="G22" s="184" t="s">
        <v>61</v>
      </c>
      <c r="H22" s="87" t="s">
        <v>105</v>
      </c>
      <c r="I22" s="87" t="s">
        <v>106</v>
      </c>
      <c r="J22" s="87" t="s">
        <v>107</v>
      </c>
      <c r="K22" s="176">
        <v>250000</v>
      </c>
      <c r="L22" s="79">
        <v>7</v>
      </c>
      <c r="M22" s="79">
        <v>0</v>
      </c>
      <c r="N22" s="79">
        <v>45</v>
      </c>
      <c r="O22" s="88">
        <v>6</v>
      </c>
      <c r="P22" s="89">
        <v>0</v>
      </c>
      <c r="Q22" s="90">
        <f>O22+P22</f>
        <v>6</v>
      </c>
      <c r="R22" s="80">
        <f>IFERROR(Q22/N22,"-")</f>
        <v>0.13333333333333</v>
      </c>
      <c r="S22" s="79">
        <v>0</v>
      </c>
      <c r="T22" s="79">
        <v>2</v>
      </c>
      <c r="U22" s="80">
        <f>IFERROR(T22/(Q22),"-")</f>
        <v>0.33333333333333</v>
      </c>
      <c r="V22" s="81">
        <f>IFERROR(K22/SUM(Q22:Q25),"-")</f>
        <v>8064.5161290323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SUM(Y22:Y25)-SUM(K22:K25)</f>
        <v>-213000</v>
      </c>
      <c r="AC22" s="83">
        <f>SUM(Y22:Y25)/SUM(K22:K25)</f>
        <v>0.148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0.16666666666667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0.16666666666667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0.33333333333333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108</v>
      </c>
      <c r="C23" s="184" t="s">
        <v>58</v>
      </c>
      <c r="D23" s="184"/>
      <c r="E23" s="184" t="s">
        <v>109</v>
      </c>
      <c r="F23" s="184" t="s">
        <v>110</v>
      </c>
      <c r="G23" s="184" t="s">
        <v>61</v>
      </c>
      <c r="H23" s="87"/>
      <c r="I23" s="87" t="s">
        <v>106</v>
      </c>
      <c r="J23" s="87"/>
      <c r="K23" s="176"/>
      <c r="L23" s="79">
        <v>3</v>
      </c>
      <c r="M23" s="79">
        <v>0</v>
      </c>
      <c r="N23" s="79">
        <v>47</v>
      </c>
      <c r="O23" s="88">
        <v>1</v>
      </c>
      <c r="P23" s="89">
        <v>0</v>
      </c>
      <c r="Q23" s="90">
        <f>O23+P23</f>
        <v>1</v>
      </c>
      <c r="R23" s="80">
        <f>IFERROR(Q23/N23,"-")</f>
        <v>0.021276595744681</v>
      </c>
      <c r="S23" s="79">
        <v>0</v>
      </c>
      <c r="T23" s="79">
        <v>1</v>
      </c>
      <c r="U23" s="80">
        <f>IFERROR(T23/(Q23),"-")</f>
        <v>1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111</v>
      </c>
      <c r="C24" s="184" t="s">
        <v>58</v>
      </c>
      <c r="D24" s="184"/>
      <c r="E24" s="184" t="s">
        <v>112</v>
      </c>
      <c r="F24" s="184" t="s">
        <v>113</v>
      </c>
      <c r="G24" s="184" t="s">
        <v>61</v>
      </c>
      <c r="H24" s="87"/>
      <c r="I24" s="87" t="s">
        <v>106</v>
      </c>
      <c r="J24" s="87"/>
      <c r="K24" s="176"/>
      <c r="L24" s="79">
        <v>16</v>
      </c>
      <c r="M24" s="79">
        <v>0</v>
      </c>
      <c r="N24" s="79">
        <v>49</v>
      </c>
      <c r="O24" s="88">
        <v>4</v>
      </c>
      <c r="P24" s="89">
        <v>0</v>
      </c>
      <c r="Q24" s="90">
        <f>O24+P24</f>
        <v>4</v>
      </c>
      <c r="R24" s="80">
        <f>IFERROR(Q24/N24,"-")</f>
        <v>0.081632653061224</v>
      </c>
      <c r="S24" s="79">
        <v>1</v>
      </c>
      <c r="T24" s="79">
        <v>0</v>
      </c>
      <c r="U24" s="80">
        <f>IFERROR(T24/(Q24),"-")</f>
        <v>0</v>
      </c>
      <c r="V24" s="81"/>
      <c r="W24" s="82">
        <v>1</v>
      </c>
      <c r="X24" s="80">
        <f>IF(Q24=0,"-",W24/Q24)</f>
        <v>0.25</v>
      </c>
      <c r="Y24" s="181">
        <v>16000</v>
      </c>
      <c r="Z24" s="182">
        <f>IFERROR(Y24/Q24,"-")</f>
        <v>4000</v>
      </c>
      <c r="AA24" s="182">
        <f>IFERROR(Y24/W24,"-")</f>
        <v>16000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0.75</v>
      </c>
      <c r="BQ24" s="118">
        <v>1</v>
      </c>
      <c r="BR24" s="119">
        <f>IFERROR(BQ24/BO24,"-")</f>
        <v>0.33333333333333</v>
      </c>
      <c r="BS24" s="120">
        <v>16000</v>
      </c>
      <c r="BT24" s="121">
        <f>IFERROR(BS24/BO24,"-")</f>
        <v>5333.3333333333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16000</v>
      </c>
      <c r="CR24" s="138">
        <v>16000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114</v>
      </c>
      <c r="C25" s="184" t="s">
        <v>58</v>
      </c>
      <c r="D25" s="184"/>
      <c r="E25" s="184" t="s">
        <v>100</v>
      </c>
      <c r="F25" s="184" t="s">
        <v>100</v>
      </c>
      <c r="G25" s="184" t="s">
        <v>66</v>
      </c>
      <c r="H25" s="87"/>
      <c r="I25" s="87"/>
      <c r="J25" s="87"/>
      <c r="K25" s="176"/>
      <c r="L25" s="79">
        <v>105</v>
      </c>
      <c r="M25" s="79">
        <v>56</v>
      </c>
      <c r="N25" s="79">
        <v>56</v>
      </c>
      <c r="O25" s="88">
        <v>20</v>
      </c>
      <c r="P25" s="89">
        <v>0</v>
      </c>
      <c r="Q25" s="90">
        <f>O25+P25</f>
        <v>20</v>
      </c>
      <c r="R25" s="80">
        <f>IFERROR(Q25/N25,"-")</f>
        <v>0.35714285714286</v>
      </c>
      <c r="S25" s="79">
        <v>3</v>
      </c>
      <c r="T25" s="79">
        <v>3</v>
      </c>
      <c r="U25" s="80">
        <f>IFERROR(T25/(Q25),"-")</f>
        <v>0.15</v>
      </c>
      <c r="V25" s="81"/>
      <c r="W25" s="82">
        <v>1</v>
      </c>
      <c r="X25" s="80">
        <f>IF(Q25=0,"-",W25/Q25)</f>
        <v>0.05</v>
      </c>
      <c r="Y25" s="181">
        <v>21000</v>
      </c>
      <c r="Z25" s="182">
        <f>IFERROR(Y25/Q25,"-")</f>
        <v>1050</v>
      </c>
      <c r="AA25" s="182">
        <f>IFERROR(Y25/W25,"-")</f>
        <v>21000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0.05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0.2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10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4</v>
      </c>
      <c r="BY25" s="124">
        <f>IF(Q25=0,"",IF(BX25=0,"",(BX25/Q25)))</f>
        <v>0.2</v>
      </c>
      <c r="BZ25" s="125">
        <v>1</v>
      </c>
      <c r="CA25" s="126">
        <f>IFERROR(BZ25/BX25,"-")</f>
        <v>0.25</v>
      </c>
      <c r="CB25" s="127">
        <v>21000</v>
      </c>
      <c r="CC25" s="128">
        <f>IFERROR(CB25/BX25,"-")</f>
        <v>5250</v>
      </c>
      <c r="CD25" s="129"/>
      <c r="CE25" s="129"/>
      <c r="CF25" s="129">
        <v>1</v>
      </c>
      <c r="CG25" s="130">
        <v>1</v>
      </c>
      <c r="CH25" s="131">
        <f>IF(Q25=0,"",IF(CG25=0,"",(CG25/Q25)))</f>
        <v>0.05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21000</v>
      </c>
      <c r="CR25" s="138">
        <v>21000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</v>
      </c>
      <c r="B26" s="184" t="s">
        <v>115</v>
      </c>
      <c r="C26" s="184" t="s">
        <v>58</v>
      </c>
      <c r="D26" s="184"/>
      <c r="E26" s="184" t="s">
        <v>116</v>
      </c>
      <c r="F26" s="184" t="s">
        <v>69</v>
      </c>
      <c r="G26" s="184" t="s">
        <v>61</v>
      </c>
      <c r="H26" s="87" t="s">
        <v>117</v>
      </c>
      <c r="I26" s="87" t="s">
        <v>118</v>
      </c>
      <c r="J26" s="87" t="s">
        <v>107</v>
      </c>
      <c r="K26" s="176">
        <v>230000</v>
      </c>
      <c r="L26" s="79">
        <v>1</v>
      </c>
      <c r="M26" s="79">
        <v>0</v>
      </c>
      <c r="N26" s="79">
        <v>2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>
        <f>IFERROR(K26/SUM(Q26:Q29),"-")</f>
        <v>28750</v>
      </c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>
        <f>SUM(Y26:Y29)-SUM(K26:K29)</f>
        <v>-230000</v>
      </c>
      <c r="AC26" s="83">
        <f>SUM(Y26:Y29)/SUM(K26:K29)</f>
        <v>0</v>
      </c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119</v>
      </c>
      <c r="C27" s="184" t="s">
        <v>58</v>
      </c>
      <c r="D27" s="184"/>
      <c r="E27" s="184" t="s">
        <v>116</v>
      </c>
      <c r="F27" s="184" t="s">
        <v>76</v>
      </c>
      <c r="G27" s="184" t="s">
        <v>61</v>
      </c>
      <c r="H27" s="87"/>
      <c r="I27" s="87" t="s">
        <v>118</v>
      </c>
      <c r="J27" s="87"/>
      <c r="K27" s="176"/>
      <c r="L27" s="79">
        <v>4</v>
      </c>
      <c r="M27" s="79">
        <v>0</v>
      </c>
      <c r="N27" s="79">
        <v>11</v>
      </c>
      <c r="O27" s="88">
        <v>3</v>
      </c>
      <c r="P27" s="89">
        <v>0</v>
      </c>
      <c r="Q27" s="90">
        <f>O27+P27</f>
        <v>3</v>
      </c>
      <c r="R27" s="80">
        <f>IFERROR(Q27/N27,"-")</f>
        <v>0.27272727272727</v>
      </c>
      <c r="S27" s="79">
        <v>0</v>
      </c>
      <c r="T27" s="79">
        <v>1</v>
      </c>
      <c r="U27" s="80">
        <f>IFERROR(T27/(Q27),"-")</f>
        <v>0.33333333333333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0.33333333333333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0.33333333333333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120</v>
      </c>
      <c r="C28" s="184" t="s">
        <v>58</v>
      </c>
      <c r="D28" s="184"/>
      <c r="E28" s="184" t="s">
        <v>116</v>
      </c>
      <c r="F28" s="184" t="s">
        <v>79</v>
      </c>
      <c r="G28" s="184" t="s">
        <v>61</v>
      </c>
      <c r="H28" s="87"/>
      <c r="I28" s="87" t="s">
        <v>118</v>
      </c>
      <c r="J28" s="87"/>
      <c r="K28" s="176"/>
      <c r="L28" s="79">
        <v>4</v>
      </c>
      <c r="M28" s="79">
        <v>0</v>
      </c>
      <c r="N28" s="79">
        <v>18</v>
      </c>
      <c r="O28" s="88">
        <v>1</v>
      </c>
      <c r="P28" s="89">
        <v>0</v>
      </c>
      <c r="Q28" s="90">
        <f>O28+P28</f>
        <v>1</v>
      </c>
      <c r="R28" s="80">
        <f>IFERROR(Q28/N28,"-")</f>
        <v>0.055555555555556</v>
      </c>
      <c r="S28" s="79">
        <v>0</v>
      </c>
      <c r="T28" s="79">
        <v>0</v>
      </c>
      <c r="U28" s="80">
        <f>IFERROR(T28/(Q28),"-")</f>
        <v>0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121</v>
      </c>
      <c r="C29" s="184" t="s">
        <v>58</v>
      </c>
      <c r="D29" s="184"/>
      <c r="E29" s="184" t="s">
        <v>100</v>
      </c>
      <c r="F29" s="184" t="s">
        <v>100</v>
      </c>
      <c r="G29" s="184" t="s">
        <v>66</v>
      </c>
      <c r="H29" s="87"/>
      <c r="I29" s="87"/>
      <c r="J29" s="87"/>
      <c r="K29" s="176"/>
      <c r="L29" s="79">
        <v>37</v>
      </c>
      <c r="M29" s="79">
        <v>15</v>
      </c>
      <c r="N29" s="79">
        <v>13</v>
      </c>
      <c r="O29" s="88">
        <v>4</v>
      </c>
      <c r="P29" s="89">
        <v>0</v>
      </c>
      <c r="Q29" s="90">
        <f>O29+P29</f>
        <v>4</v>
      </c>
      <c r="R29" s="80">
        <f>IFERROR(Q29/N29,"-")</f>
        <v>0.30769230769231</v>
      </c>
      <c r="S29" s="79">
        <v>1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2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1</v>
      </c>
      <c r="CH29" s="131">
        <f>IF(Q29=0,"",IF(CG29=0,"",(CG29/Q29)))</f>
        <v>0.25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2.8</v>
      </c>
      <c r="B30" s="184" t="s">
        <v>122</v>
      </c>
      <c r="C30" s="184" t="s">
        <v>58</v>
      </c>
      <c r="D30" s="184"/>
      <c r="E30" s="184" t="s">
        <v>123</v>
      </c>
      <c r="F30" s="184" t="s">
        <v>73</v>
      </c>
      <c r="G30" s="184" t="s">
        <v>61</v>
      </c>
      <c r="H30" s="87" t="s">
        <v>124</v>
      </c>
      <c r="I30" s="87" t="s">
        <v>125</v>
      </c>
      <c r="J30" s="87" t="s">
        <v>126</v>
      </c>
      <c r="K30" s="176">
        <v>100000</v>
      </c>
      <c r="L30" s="79">
        <v>2</v>
      </c>
      <c r="M30" s="79">
        <v>0</v>
      </c>
      <c r="N30" s="79">
        <v>12</v>
      </c>
      <c r="O30" s="88">
        <v>1</v>
      </c>
      <c r="P30" s="89">
        <v>0</v>
      </c>
      <c r="Q30" s="90">
        <f>O30+P30</f>
        <v>1</v>
      </c>
      <c r="R30" s="80">
        <f>IFERROR(Q30/N30,"-")</f>
        <v>0.083333333333333</v>
      </c>
      <c r="S30" s="79">
        <v>0</v>
      </c>
      <c r="T30" s="79">
        <v>0</v>
      </c>
      <c r="U30" s="80">
        <f>IFERROR(T30/(Q30),"-")</f>
        <v>0</v>
      </c>
      <c r="V30" s="81">
        <f>IFERROR(K30/SUM(Q30:Q32),"-")</f>
        <v>20000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SUM(Y30:Y32)-SUM(K30:K32)</f>
        <v>180000</v>
      </c>
      <c r="AC30" s="83">
        <f>SUM(Y30:Y32)/SUM(K30:K32)</f>
        <v>2.8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127</v>
      </c>
      <c r="C31" s="184" t="s">
        <v>58</v>
      </c>
      <c r="D31" s="184"/>
      <c r="E31" s="184" t="s">
        <v>123</v>
      </c>
      <c r="F31" s="184" t="s">
        <v>79</v>
      </c>
      <c r="G31" s="184" t="s">
        <v>61</v>
      </c>
      <c r="H31" s="87"/>
      <c r="I31" s="87" t="s">
        <v>125</v>
      </c>
      <c r="J31" s="87" t="s">
        <v>128</v>
      </c>
      <c r="K31" s="176"/>
      <c r="L31" s="79">
        <v>4</v>
      </c>
      <c r="M31" s="79">
        <v>0</v>
      </c>
      <c r="N31" s="79">
        <v>19</v>
      </c>
      <c r="O31" s="88">
        <v>1</v>
      </c>
      <c r="P31" s="89">
        <v>0</v>
      </c>
      <c r="Q31" s="90">
        <f>O31+P31</f>
        <v>1</v>
      </c>
      <c r="R31" s="80">
        <f>IFERROR(Q31/N31,"-")</f>
        <v>0.052631578947368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129</v>
      </c>
      <c r="C32" s="184" t="s">
        <v>58</v>
      </c>
      <c r="D32" s="184"/>
      <c r="E32" s="184" t="s">
        <v>100</v>
      </c>
      <c r="F32" s="184" t="s">
        <v>100</v>
      </c>
      <c r="G32" s="184" t="s">
        <v>66</v>
      </c>
      <c r="H32" s="87"/>
      <c r="I32" s="87"/>
      <c r="J32" s="87"/>
      <c r="K32" s="176"/>
      <c r="L32" s="79">
        <v>14</v>
      </c>
      <c r="M32" s="79">
        <v>13</v>
      </c>
      <c r="N32" s="79">
        <v>10</v>
      </c>
      <c r="O32" s="88">
        <v>3</v>
      </c>
      <c r="P32" s="89">
        <v>0</v>
      </c>
      <c r="Q32" s="90">
        <f>O32+P32</f>
        <v>3</v>
      </c>
      <c r="R32" s="80">
        <f>IFERROR(Q32/N32,"-")</f>
        <v>0.3</v>
      </c>
      <c r="S32" s="79">
        <v>1</v>
      </c>
      <c r="T32" s="79">
        <v>1</v>
      </c>
      <c r="U32" s="80">
        <f>IFERROR(T32/(Q32),"-")</f>
        <v>0.33333333333333</v>
      </c>
      <c r="V32" s="81"/>
      <c r="W32" s="82">
        <v>2</v>
      </c>
      <c r="X32" s="80">
        <f>IF(Q32=0,"-",W32/Q32)</f>
        <v>0.66666666666667</v>
      </c>
      <c r="Y32" s="181">
        <v>280000</v>
      </c>
      <c r="Z32" s="182">
        <f>IFERROR(Y32/Q32,"-")</f>
        <v>93333.333333333</v>
      </c>
      <c r="AA32" s="182">
        <f>IFERROR(Y32/W32,"-")</f>
        <v>140000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0.66666666666667</v>
      </c>
      <c r="BQ32" s="118">
        <v>1</v>
      </c>
      <c r="BR32" s="119">
        <f>IFERROR(BQ32/BO32,"-")</f>
        <v>0.5</v>
      </c>
      <c r="BS32" s="120">
        <v>220000</v>
      </c>
      <c r="BT32" s="121">
        <f>IFERROR(BS32/BO32,"-")</f>
        <v>110000</v>
      </c>
      <c r="BU32" s="122"/>
      <c r="BV32" s="122"/>
      <c r="BW32" s="122">
        <v>1</v>
      </c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0.33333333333333</v>
      </c>
      <c r="CI32" s="132">
        <v>1</v>
      </c>
      <c r="CJ32" s="133">
        <f>IFERROR(CI32/CG32,"-")</f>
        <v>1</v>
      </c>
      <c r="CK32" s="134">
        <v>60000</v>
      </c>
      <c r="CL32" s="135">
        <f>IFERROR(CK32/CG32,"-")</f>
        <v>60000</v>
      </c>
      <c r="CM32" s="136"/>
      <c r="CN32" s="136"/>
      <c r="CO32" s="136">
        <v>1</v>
      </c>
      <c r="CP32" s="137">
        <v>2</v>
      </c>
      <c r="CQ32" s="138">
        <v>280000</v>
      </c>
      <c r="CR32" s="138">
        <v>220000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9.1416666666667</v>
      </c>
      <c r="B33" s="184" t="s">
        <v>130</v>
      </c>
      <c r="C33" s="184" t="s">
        <v>58</v>
      </c>
      <c r="D33" s="184"/>
      <c r="E33" s="184" t="s">
        <v>131</v>
      </c>
      <c r="F33" s="184" t="s">
        <v>60</v>
      </c>
      <c r="G33" s="184" t="s">
        <v>61</v>
      </c>
      <c r="H33" s="87" t="s">
        <v>132</v>
      </c>
      <c r="I33" s="87" t="s">
        <v>133</v>
      </c>
      <c r="J33" s="87" t="s">
        <v>134</v>
      </c>
      <c r="K33" s="176">
        <v>120000</v>
      </c>
      <c r="L33" s="79">
        <v>7</v>
      </c>
      <c r="M33" s="79">
        <v>0</v>
      </c>
      <c r="N33" s="79">
        <v>36</v>
      </c>
      <c r="O33" s="88">
        <v>7</v>
      </c>
      <c r="P33" s="89">
        <v>0</v>
      </c>
      <c r="Q33" s="90">
        <f>O33+P33</f>
        <v>7</v>
      </c>
      <c r="R33" s="80">
        <f>IFERROR(Q33/N33,"-")</f>
        <v>0.19444444444444</v>
      </c>
      <c r="S33" s="79">
        <v>1</v>
      </c>
      <c r="T33" s="79">
        <v>4</v>
      </c>
      <c r="U33" s="80">
        <f>IFERROR(T33/(Q33),"-")</f>
        <v>0.57142857142857</v>
      </c>
      <c r="V33" s="81">
        <f>IFERROR(K33/SUM(Q33:Q34),"-")</f>
        <v>10000</v>
      </c>
      <c r="W33" s="82">
        <v>2</v>
      </c>
      <c r="X33" s="80">
        <f>IF(Q33=0,"-",W33/Q33)</f>
        <v>0.28571428571429</v>
      </c>
      <c r="Y33" s="181">
        <v>1097000</v>
      </c>
      <c r="Z33" s="182">
        <f>IFERROR(Y33/Q33,"-")</f>
        <v>156714.28571429</v>
      </c>
      <c r="AA33" s="182">
        <f>IFERROR(Y33/W33,"-")</f>
        <v>548500</v>
      </c>
      <c r="AB33" s="176">
        <f>SUM(Y33:Y34)-SUM(K33:K34)</f>
        <v>977000</v>
      </c>
      <c r="AC33" s="83">
        <f>SUM(Y33:Y34)/SUM(K33:K34)</f>
        <v>9.1416666666667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0.14285714285714</v>
      </c>
      <c r="AY33" s="103">
        <v>1</v>
      </c>
      <c r="AZ33" s="105">
        <f>IFERROR(AY33/AW33,"-")</f>
        <v>1</v>
      </c>
      <c r="BA33" s="106">
        <v>1094000</v>
      </c>
      <c r="BB33" s="107">
        <f>IFERROR(BA33/AW33,"-")</f>
        <v>1094000</v>
      </c>
      <c r="BC33" s="108"/>
      <c r="BD33" s="108"/>
      <c r="BE33" s="108">
        <v>1</v>
      </c>
      <c r="BF33" s="109">
        <v>2</v>
      </c>
      <c r="BG33" s="110">
        <f>IF(Q33=0,"",IF(BF33=0,"",(BF33/Q33)))</f>
        <v>0.28571428571429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0.57142857142857</v>
      </c>
      <c r="BQ33" s="118">
        <v>1</v>
      </c>
      <c r="BR33" s="119">
        <f>IFERROR(BQ33/BO33,"-")</f>
        <v>0.25</v>
      </c>
      <c r="BS33" s="120">
        <v>3000</v>
      </c>
      <c r="BT33" s="121">
        <f>IFERROR(BS33/BO33,"-")</f>
        <v>750</v>
      </c>
      <c r="BU33" s="122">
        <v>1</v>
      </c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1097000</v>
      </c>
      <c r="CR33" s="138">
        <v>1094000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/>
      <c r="B34" s="184" t="s">
        <v>135</v>
      </c>
      <c r="C34" s="184" t="s">
        <v>58</v>
      </c>
      <c r="D34" s="184"/>
      <c r="E34" s="184" t="s">
        <v>131</v>
      </c>
      <c r="F34" s="184" t="s">
        <v>60</v>
      </c>
      <c r="G34" s="184" t="s">
        <v>66</v>
      </c>
      <c r="H34" s="87"/>
      <c r="I34" s="87"/>
      <c r="J34" s="87"/>
      <c r="K34" s="176"/>
      <c r="L34" s="79">
        <v>35</v>
      </c>
      <c r="M34" s="79">
        <v>21</v>
      </c>
      <c r="N34" s="79">
        <v>52</v>
      </c>
      <c r="O34" s="88">
        <v>5</v>
      </c>
      <c r="P34" s="89">
        <v>0</v>
      </c>
      <c r="Q34" s="90">
        <f>O34+P34</f>
        <v>5</v>
      </c>
      <c r="R34" s="80">
        <f>IFERROR(Q34/N34,"-")</f>
        <v>0.096153846153846</v>
      </c>
      <c r="S34" s="79">
        <v>0</v>
      </c>
      <c r="T34" s="79">
        <v>1</v>
      </c>
      <c r="U34" s="80">
        <f>IFERROR(T34/(Q34),"-")</f>
        <v>0.2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4</v>
      </c>
      <c r="BP34" s="117">
        <f>IF(Q34=0,"",IF(BO34=0,"",(BO34/Q34)))</f>
        <v>0.8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0.2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0.45833333333333</v>
      </c>
      <c r="B35" s="184" t="s">
        <v>136</v>
      </c>
      <c r="C35" s="184" t="s">
        <v>58</v>
      </c>
      <c r="D35" s="184"/>
      <c r="E35" s="184" t="s">
        <v>137</v>
      </c>
      <c r="F35" s="184" t="s">
        <v>138</v>
      </c>
      <c r="G35" s="184" t="s">
        <v>61</v>
      </c>
      <c r="H35" s="87" t="s">
        <v>132</v>
      </c>
      <c r="I35" s="87" t="s">
        <v>133</v>
      </c>
      <c r="J35" s="87" t="s">
        <v>139</v>
      </c>
      <c r="K35" s="176">
        <v>120000</v>
      </c>
      <c r="L35" s="79">
        <v>18</v>
      </c>
      <c r="M35" s="79">
        <v>0</v>
      </c>
      <c r="N35" s="79">
        <v>51</v>
      </c>
      <c r="O35" s="88">
        <v>7</v>
      </c>
      <c r="P35" s="89">
        <v>0</v>
      </c>
      <c r="Q35" s="90">
        <f>O35+P35</f>
        <v>7</v>
      </c>
      <c r="R35" s="80">
        <f>IFERROR(Q35/N35,"-")</f>
        <v>0.13725490196078</v>
      </c>
      <c r="S35" s="79">
        <v>0</v>
      </c>
      <c r="T35" s="79">
        <v>1</v>
      </c>
      <c r="U35" s="80">
        <f>IFERROR(T35/(Q35),"-")</f>
        <v>0.14285714285714</v>
      </c>
      <c r="V35" s="81">
        <f>IFERROR(K35/SUM(Q35:Q36),"-")</f>
        <v>7500</v>
      </c>
      <c r="W35" s="82">
        <v>2</v>
      </c>
      <c r="X35" s="80">
        <f>IF(Q35=0,"-",W35/Q35)</f>
        <v>0.28571428571429</v>
      </c>
      <c r="Y35" s="181">
        <v>40000</v>
      </c>
      <c r="Z35" s="182">
        <f>IFERROR(Y35/Q35,"-")</f>
        <v>5714.2857142857</v>
      </c>
      <c r="AA35" s="182">
        <f>IFERROR(Y35/W35,"-")</f>
        <v>20000</v>
      </c>
      <c r="AB35" s="176">
        <f>SUM(Y35:Y36)-SUM(K35:K36)</f>
        <v>-65000</v>
      </c>
      <c r="AC35" s="83">
        <f>SUM(Y35:Y36)/SUM(K35:K36)</f>
        <v>0.45833333333333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0.14285714285714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4</v>
      </c>
      <c r="BP35" s="117">
        <f>IF(Q35=0,"",IF(BO35=0,"",(BO35/Q35)))</f>
        <v>0.57142857142857</v>
      </c>
      <c r="BQ35" s="118">
        <v>1</v>
      </c>
      <c r="BR35" s="119">
        <f>IFERROR(BQ35/BO35,"-")</f>
        <v>0.25</v>
      </c>
      <c r="BS35" s="120">
        <v>30000</v>
      </c>
      <c r="BT35" s="121">
        <f>IFERROR(BS35/BO35,"-")</f>
        <v>7500</v>
      </c>
      <c r="BU35" s="122"/>
      <c r="BV35" s="122"/>
      <c r="BW35" s="122">
        <v>1</v>
      </c>
      <c r="BX35" s="123">
        <v>2</v>
      </c>
      <c r="BY35" s="124">
        <f>IF(Q35=0,"",IF(BX35=0,"",(BX35/Q35)))</f>
        <v>0.28571428571429</v>
      </c>
      <c r="BZ35" s="125">
        <v>1</v>
      </c>
      <c r="CA35" s="126">
        <f>IFERROR(BZ35/BX35,"-")</f>
        <v>0.5</v>
      </c>
      <c r="CB35" s="127">
        <v>10000</v>
      </c>
      <c r="CC35" s="128">
        <f>IFERROR(CB35/BX35,"-")</f>
        <v>5000</v>
      </c>
      <c r="CD35" s="129"/>
      <c r="CE35" s="129">
        <v>1</v>
      </c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40000</v>
      </c>
      <c r="CR35" s="138">
        <v>30000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140</v>
      </c>
      <c r="C36" s="184" t="s">
        <v>58</v>
      </c>
      <c r="D36" s="184"/>
      <c r="E36" s="184" t="s">
        <v>137</v>
      </c>
      <c r="F36" s="184" t="s">
        <v>138</v>
      </c>
      <c r="G36" s="184" t="s">
        <v>66</v>
      </c>
      <c r="H36" s="87"/>
      <c r="I36" s="87"/>
      <c r="J36" s="87"/>
      <c r="K36" s="176"/>
      <c r="L36" s="79">
        <v>25</v>
      </c>
      <c r="M36" s="79">
        <v>20</v>
      </c>
      <c r="N36" s="79">
        <v>7</v>
      </c>
      <c r="O36" s="88">
        <v>9</v>
      </c>
      <c r="P36" s="89">
        <v>0</v>
      </c>
      <c r="Q36" s="90">
        <f>O36+P36</f>
        <v>9</v>
      </c>
      <c r="R36" s="80">
        <f>IFERROR(Q36/N36,"-")</f>
        <v>1.2857142857143</v>
      </c>
      <c r="S36" s="79">
        <v>1</v>
      </c>
      <c r="T36" s="79">
        <v>0</v>
      </c>
      <c r="U36" s="80">
        <f>IFERROR(T36/(Q36),"-")</f>
        <v>0</v>
      </c>
      <c r="V36" s="81"/>
      <c r="W36" s="82">
        <v>1</v>
      </c>
      <c r="X36" s="80">
        <f>IF(Q36=0,"-",W36/Q36)</f>
        <v>0.11111111111111</v>
      </c>
      <c r="Y36" s="181">
        <v>15000</v>
      </c>
      <c r="Z36" s="182">
        <f>IFERROR(Y36/Q36,"-")</f>
        <v>1666.6666666667</v>
      </c>
      <c r="AA36" s="182">
        <f>IFERROR(Y36/W36,"-")</f>
        <v>15000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4</v>
      </c>
      <c r="BG36" s="110">
        <f>IF(Q36=0,"",IF(BF36=0,"",(BF36/Q36)))</f>
        <v>0.44444444444444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3</v>
      </c>
      <c r="BP36" s="117">
        <f>IF(Q36=0,"",IF(BO36=0,"",(BO36/Q36)))</f>
        <v>0.33333333333333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2</v>
      </c>
      <c r="BY36" s="124">
        <f>IF(Q36=0,"",IF(BX36=0,"",(BX36/Q36)))</f>
        <v>0.22222222222222</v>
      </c>
      <c r="BZ36" s="125">
        <v>1</v>
      </c>
      <c r="CA36" s="126">
        <f>IFERROR(BZ36/BX36,"-")</f>
        <v>0.5</v>
      </c>
      <c r="CB36" s="127">
        <v>15000</v>
      </c>
      <c r="CC36" s="128">
        <f>IFERROR(CB36/BX36,"-")</f>
        <v>7500</v>
      </c>
      <c r="CD36" s="129"/>
      <c r="CE36" s="129"/>
      <c r="CF36" s="129">
        <v>1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15000</v>
      </c>
      <c r="CR36" s="138">
        <v>15000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0.52</v>
      </c>
      <c r="B37" s="184" t="s">
        <v>141</v>
      </c>
      <c r="C37" s="184" t="s">
        <v>58</v>
      </c>
      <c r="D37" s="184"/>
      <c r="E37" s="184" t="s">
        <v>131</v>
      </c>
      <c r="F37" s="184" t="s">
        <v>142</v>
      </c>
      <c r="G37" s="184" t="s">
        <v>61</v>
      </c>
      <c r="H37" s="87" t="s">
        <v>143</v>
      </c>
      <c r="I37" s="87" t="s">
        <v>133</v>
      </c>
      <c r="J37" s="185" t="s">
        <v>144</v>
      </c>
      <c r="K37" s="176">
        <v>150000</v>
      </c>
      <c r="L37" s="79">
        <v>10</v>
      </c>
      <c r="M37" s="79">
        <v>0</v>
      </c>
      <c r="N37" s="79">
        <v>37</v>
      </c>
      <c r="O37" s="88">
        <v>2</v>
      </c>
      <c r="P37" s="89">
        <v>0</v>
      </c>
      <c r="Q37" s="90">
        <f>O37+P37</f>
        <v>2</v>
      </c>
      <c r="R37" s="80">
        <f>IFERROR(Q37/N37,"-")</f>
        <v>0.054054054054054</v>
      </c>
      <c r="S37" s="79">
        <v>0</v>
      </c>
      <c r="T37" s="79">
        <v>1</v>
      </c>
      <c r="U37" s="80">
        <f>IFERROR(T37/(Q37),"-")</f>
        <v>0.5</v>
      </c>
      <c r="V37" s="81">
        <f>IFERROR(K37/SUM(Q37:Q38),"-")</f>
        <v>21428.571428571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SUM(Y37:Y38)-SUM(K37:K38)</f>
        <v>-72000</v>
      </c>
      <c r="AC37" s="83">
        <f>SUM(Y37:Y38)/SUM(K37:K38)</f>
        <v>0.52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1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145</v>
      </c>
      <c r="C38" s="184" t="s">
        <v>58</v>
      </c>
      <c r="D38" s="184"/>
      <c r="E38" s="184" t="s">
        <v>131</v>
      </c>
      <c r="F38" s="184" t="s">
        <v>142</v>
      </c>
      <c r="G38" s="184" t="s">
        <v>66</v>
      </c>
      <c r="H38" s="87"/>
      <c r="I38" s="87"/>
      <c r="J38" s="87"/>
      <c r="K38" s="176"/>
      <c r="L38" s="79">
        <v>40</v>
      </c>
      <c r="M38" s="79">
        <v>26</v>
      </c>
      <c r="N38" s="79">
        <v>7</v>
      </c>
      <c r="O38" s="88">
        <v>5</v>
      </c>
      <c r="P38" s="89">
        <v>0</v>
      </c>
      <c r="Q38" s="90">
        <f>O38+P38</f>
        <v>5</v>
      </c>
      <c r="R38" s="80">
        <f>IFERROR(Q38/N38,"-")</f>
        <v>0.71428571428571</v>
      </c>
      <c r="S38" s="79">
        <v>1</v>
      </c>
      <c r="T38" s="79">
        <v>0</v>
      </c>
      <c r="U38" s="80">
        <f>IFERROR(T38/(Q38),"-")</f>
        <v>0</v>
      </c>
      <c r="V38" s="81"/>
      <c r="W38" s="82">
        <v>1</v>
      </c>
      <c r="X38" s="80">
        <f>IF(Q38=0,"-",W38/Q38)</f>
        <v>0.2</v>
      </c>
      <c r="Y38" s="181">
        <v>78000</v>
      </c>
      <c r="Z38" s="182">
        <f>IFERROR(Y38/Q38,"-")</f>
        <v>15600</v>
      </c>
      <c r="AA38" s="182">
        <f>IFERROR(Y38/W38,"-")</f>
        <v>78000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0.2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4</v>
      </c>
      <c r="BY38" s="124">
        <f>IF(Q38=0,"",IF(BX38=0,"",(BX38/Q38)))</f>
        <v>0.8</v>
      </c>
      <c r="BZ38" s="125">
        <v>1</v>
      </c>
      <c r="CA38" s="126">
        <f>IFERROR(BZ38/BX38,"-")</f>
        <v>0.25</v>
      </c>
      <c r="CB38" s="127">
        <v>78000</v>
      </c>
      <c r="CC38" s="128">
        <f>IFERROR(CB38/BX38,"-")</f>
        <v>19500</v>
      </c>
      <c r="CD38" s="129"/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78000</v>
      </c>
      <c r="CR38" s="138">
        <v>78000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0.53333333333333</v>
      </c>
      <c r="B39" s="184" t="s">
        <v>146</v>
      </c>
      <c r="C39" s="184" t="s">
        <v>58</v>
      </c>
      <c r="D39" s="184"/>
      <c r="E39" s="184" t="s">
        <v>137</v>
      </c>
      <c r="F39" s="184" t="s">
        <v>147</v>
      </c>
      <c r="G39" s="184" t="s">
        <v>61</v>
      </c>
      <c r="H39" s="87" t="s">
        <v>143</v>
      </c>
      <c r="I39" s="87" t="s">
        <v>133</v>
      </c>
      <c r="J39" s="185" t="s">
        <v>148</v>
      </c>
      <c r="K39" s="176">
        <v>150000</v>
      </c>
      <c r="L39" s="79">
        <v>6</v>
      </c>
      <c r="M39" s="79">
        <v>0</v>
      </c>
      <c r="N39" s="79">
        <v>24</v>
      </c>
      <c r="O39" s="88">
        <v>3</v>
      </c>
      <c r="P39" s="89">
        <v>0</v>
      </c>
      <c r="Q39" s="90">
        <f>O39+P39</f>
        <v>3</v>
      </c>
      <c r="R39" s="80">
        <f>IFERROR(Q39/N39,"-")</f>
        <v>0.125</v>
      </c>
      <c r="S39" s="79">
        <v>0</v>
      </c>
      <c r="T39" s="79">
        <v>0</v>
      </c>
      <c r="U39" s="80">
        <f>IFERROR(T39/(Q39),"-")</f>
        <v>0</v>
      </c>
      <c r="V39" s="81">
        <f>IFERROR(K39/SUM(Q39:Q40),"-")</f>
        <v>16666.666666667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-70000</v>
      </c>
      <c r="AC39" s="83">
        <f>SUM(Y39:Y40)/SUM(K39:K40)</f>
        <v>0.53333333333333</v>
      </c>
      <c r="AD39" s="77"/>
      <c r="AE39" s="91">
        <v>1</v>
      </c>
      <c r="AF39" s="92">
        <f>IF(Q39=0,"",IF(AE39=0,"",(AE39/Q39)))</f>
        <v>0.33333333333333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0.66666666666667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149</v>
      </c>
      <c r="C40" s="184" t="s">
        <v>58</v>
      </c>
      <c r="D40" s="184"/>
      <c r="E40" s="184" t="s">
        <v>137</v>
      </c>
      <c r="F40" s="184" t="s">
        <v>147</v>
      </c>
      <c r="G40" s="184" t="s">
        <v>66</v>
      </c>
      <c r="H40" s="87"/>
      <c r="I40" s="87"/>
      <c r="J40" s="87"/>
      <c r="K40" s="176"/>
      <c r="L40" s="79">
        <v>37</v>
      </c>
      <c r="M40" s="79">
        <v>24</v>
      </c>
      <c r="N40" s="79">
        <v>50</v>
      </c>
      <c r="O40" s="88">
        <v>6</v>
      </c>
      <c r="P40" s="89">
        <v>0</v>
      </c>
      <c r="Q40" s="90">
        <f>O40+P40</f>
        <v>6</v>
      </c>
      <c r="R40" s="80">
        <f>IFERROR(Q40/N40,"-")</f>
        <v>0.12</v>
      </c>
      <c r="S40" s="79">
        <v>1</v>
      </c>
      <c r="T40" s="79">
        <v>0</v>
      </c>
      <c r="U40" s="80">
        <f>IFERROR(T40/(Q40),"-")</f>
        <v>0</v>
      </c>
      <c r="V40" s="81"/>
      <c r="W40" s="82">
        <v>1</v>
      </c>
      <c r="X40" s="80">
        <f>IF(Q40=0,"-",W40/Q40)</f>
        <v>0.16666666666667</v>
      </c>
      <c r="Y40" s="181">
        <v>80000</v>
      </c>
      <c r="Z40" s="182">
        <f>IFERROR(Y40/Q40,"-")</f>
        <v>13333.333333333</v>
      </c>
      <c r="AA40" s="182">
        <f>IFERROR(Y40/W40,"-")</f>
        <v>80000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0.16666666666667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5</v>
      </c>
      <c r="BY40" s="124">
        <f>IF(Q40=0,"",IF(BX40=0,"",(BX40/Q40)))</f>
        <v>0.83333333333333</v>
      </c>
      <c r="BZ40" s="125">
        <v>1</v>
      </c>
      <c r="CA40" s="126">
        <f>IFERROR(BZ40/BX40,"-")</f>
        <v>0.2</v>
      </c>
      <c r="CB40" s="127">
        <v>80000</v>
      </c>
      <c r="CC40" s="128">
        <f>IFERROR(CB40/BX40,"-")</f>
        <v>16000</v>
      </c>
      <c r="CD40" s="129"/>
      <c r="CE40" s="129"/>
      <c r="CF40" s="129">
        <v>1</v>
      </c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80000</v>
      </c>
      <c r="CR40" s="138">
        <v>80000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0.44615384615385</v>
      </c>
      <c r="B41" s="184" t="s">
        <v>150</v>
      </c>
      <c r="C41" s="184" t="s">
        <v>58</v>
      </c>
      <c r="D41" s="184"/>
      <c r="E41" s="184" t="s">
        <v>137</v>
      </c>
      <c r="F41" s="184" t="s">
        <v>60</v>
      </c>
      <c r="G41" s="184" t="s">
        <v>61</v>
      </c>
      <c r="H41" s="87" t="s">
        <v>151</v>
      </c>
      <c r="I41" s="87" t="s">
        <v>133</v>
      </c>
      <c r="J41" s="185" t="s">
        <v>152</v>
      </c>
      <c r="K41" s="176">
        <v>130000</v>
      </c>
      <c r="L41" s="79">
        <v>1</v>
      </c>
      <c r="M41" s="79">
        <v>0</v>
      </c>
      <c r="N41" s="79">
        <v>8</v>
      </c>
      <c r="O41" s="88">
        <v>0</v>
      </c>
      <c r="P41" s="89">
        <v>0</v>
      </c>
      <c r="Q41" s="90">
        <f>O41+P41</f>
        <v>0</v>
      </c>
      <c r="R41" s="80">
        <f>IFERROR(Q41/N41,"-")</f>
        <v>0</v>
      </c>
      <c r="S41" s="79">
        <v>0</v>
      </c>
      <c r="T41" s="79">
        <v>0</v>
      </c>
      <c r="U41" s="80" t="str">
        <f>IFERROR(T41/(Q41),"-")</f>
        <v>-</v>
      </c>
      <c r="V41" s="81">
        <f>IFERROR(K41/SUM(Q41:Q42),"-")</f>
        <v>26000</v>
      </c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>
        <f>SUM(Y41:Y42)-SUM(K41:K42)</f>
        <v>-72000</v>
      </c>
      <c r="AC41" s="83">
        <f>SUM(Y41:Y42)/SUM(K41:K42)</f>
        <v>0.44615384615385</v>
      </c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153</v>
      </c>
      <c r="C42" s="184" t="s">
        <v>58</v>
      </c>
      <c r="D42" s="184"/>
      <c r="E42" s="184" t="s">
        <v>137</v>
      </c>
      <c r="F42" s="184" t="s">
        <v>60</v>
      </c>
      <c r="G42" s="184" t="s">
        <v>66</v>
      </c>
      <c r="H42" s="87"/>
      <c r="I42" s="87"/>
      <c r="J42" s="87"/>
      <c r="K42" s="176"/>
      <c r="L42" s="79">
        <v>19</v>
      </c>
      <c r="M42" s="79">
        <v>13</v>
      </c>
      <c r="N42" s="79">
        <v>2</v>
      </c>
      <c r="O42" s="88">
        <v>5</v>
      </c>
      <c r="P42" s="89">
        <v>0</v>
      </c>
      <c r="Q42" s="90">
        <f>O42+P42</f>
        <v>5</v>
      </c>
      <c r="R42" s="80">
        <f>IFERROR(Q42/N42,"-")</f>
        <v>2.5</v>
      </c>
      <c r="S42" s="79">
        <v>0</v>
      </c>
      <c r="T42" s="79">
        <v>1</v>
      </c>
      <c r="U42" s="80">
        <f>IFERROR(T42/(Q42),"-")</f>
        <v>0.2</v>
      </c>
      <c r="V42" s="81"/>
      <c r="W42" s="82">
        <v>2</v>
      </c>
      <c r="X42" s="80">
        <f>IF(Q42=0,"-",W42/Q42)</f>
        <v>0.4</v>
      </c>
      <c r="Y42" s="181">
        <v>58000</v>
      </c>
      <c r="Z42" s="182">
        <f>IFERROR(Y42/Q42,"-")</f>
        <v>11600</v>
      </c>
      <c r="AA42" s="182">
        <f>IFERROR(Y42/W42,"-")</f>
        <v>29000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0.2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2</v>
      </c>
      <c r="BG42" s="110">
        <f>IF(Q42=0,"",IF(BF42=0,"",(BF42/Q42)))</f>
        <v>0.4</v>
      </c>
      <c r="BH42" s="109">
        <v>2</v>
      </c>
      <c r="BI42" s="111">
        <f>IFERROR(BH42/BF42,"-")</f>
        <v>1</v>
      </c>
      <c r="BJ42" s="112">
        <v>58000</v>
      </c>
      <c r="BK42" s="113">
        <f>IFERROR(BJ42/BF42,"-")</f>
        <v>29000</v>
      </c>
      <c r="BL42" s="114">
        <v>1</v>
      </c>
      <c r="BM42" s="114"/>
      <c r="BN42" s="114">
        <v>1</v>
      </c>
      <c r="BO42" s="116">
        <v>2</v>
      </c>
      <c r="BP42" s="117">
        <f>IF(Q42=0,"",IF(BO42=0,"",(BO42/Q42)))</f>
        <v>0.4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2</v>
      </c>
      <c r="CQ42" s="138">
        <v>58000</v>
      </c>
      <c r="CR42" s="138">
        <v>55000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0.78461538461538</v>
      </c>
      <c r="B43" s="184" t="s">
        <v>154</v>
      </c>
      <c r="C43" s="184" t="s">
        <v>58</v>
      </c>
      <c r="D43" s="184"/>
      <c r="E43" s="184" t="s">
        <v>131</v>
      </c>
      <c r="F43" s="184" t="s">
        <v>155</v>
      </c>
      <c r="G43" s="184" t="s">
        <v>61</v>
      </c>
      <c r="H43" s="87" t="s">
        <v>151</v>
      </c>
      <c r="I43" s="87" t="s">
        <v>133</v>
      </c>
      <c r="J43" s="186" t="s">
        <v>156</v>
      </c>
      <c r="K43" s="176">
        <v>130000</v>
      </c>
      <c r="L43" s="79">
        <v>3</v>
      </c>
      <c r="M43" s="79">
        <v>0</v>
      </c>
      <c r="N43" s="79">
        <v>26</v>
      </c>
      <c r="O43" s="88">
        <v>2</v>
      </c>
      <c r="P43" s="89">
        <v>0</v>
      </c>
      <c r="Q43" s="90">
        <f>O43+P43</f>
        <v>2</v>
      </c>
      <c r="R43" s="80">
        <f>IFERROR(Q43/N43,"-")</f>
        <v>0.076923076923077</v>
      </c>
      <c r="S43" s="79">
        <v>0</v>
      </c>
      <c r="T43" s="79">
        <v>0</v>
      </c>
      <c r="U43" s="80">
        <f>IFERROR(T43/(Q43),"-")</f>
        <v>0</v>
      </c>
      <c r="V43" s="81">
        <f>IFERROR(K43/SUM(Q43:Q44),"-")</f>
        <v>21666.666666667</v>
      </c>
      <c r="W43" s="82">
        <v>1</v>
      </c>
      <c r="X43" s="80">
        <f>IF(Q43=0,"-",W43/Q43)</f>
        <v>0.5</v>
      </c>
      <c r="Y43" s="181">
        <v>5000</v>
      </c>
      <c r="Z43" s="182">
        <f>IFERROR(Y43/Q43,"-")</f>
        <v>2500</v>
      </c>
      <c r="AA43" s="182">
        <f>IFERROR(Y43/W43,"-")</f>
        <v>5000</v>
      </c>
      <c r="AB43" s="176">
        <f>SUM(Y43:Y44)-SUM(K43:K44)</f>
        <v>-28000</v>
      </c>
      <c r="AC43" s="83">
        <f>SUM(Y43:Y44)/SUM(K43:K44)</f>
        <v>0.78461538461538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0.5</v>
      </c>
      <c r="BH43" s="109">
        <v>1</v>
      </c>
      <c r="BI43" s="111">
        <f>IFERROR(BH43/BF43,"-")</f>
        <v>1</v>
      </c>
      <c r="BJ43" s="112">
        <v>5000</v>
      </c>
      <c r="BK43" s="113">
        <f>IFERROR(BJ43/BF43,"-")</f>
        <v>5000</v>
      </c>
      <c r="BL43" s="114">
        <v>1</v>
      </c>
      <c r="BM43" s="114"/>
      <c r="BN43" s="114"/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>
        <v>1</v>
      </c>
      <c r="BY43" s="124">
        <f>IF(Q43=0,"",IF(BX43=0,"",(BX43/Q43)))</f>
        <v>0.5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5000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157</v>
      </c>
      <c r="C44" s="184" t="s">
        <v>58</v>
      </c>
      <c r="D44" s="184"/>
      <c r="E44" s="184" t="s">
        <v>131</v>
      </c>
      <c r="F44" s="184" t="s">
        <v>155</v>
      </c>
      <c r="G44" s="184" t="s">
        <v>66</v>
      </c>
      <c r="H44" s="87"/>
      <c r="I44" s="87"/>
      <c r="J44" s="87"/>
      <c r="K44" s="176"/>
      <c r="L44" s="79">
        <v>43</v>
      </c>
      <c r="M44" s="79">
        <v>23</v>
      </c>
      <c r="N44" s="79">
        <v>6</v>
      </c>
      <c r="O44" s="88">
        <v>4</v>
      </c>
      <c r="P44" s="89">
        <v>0</v>
      </c>
      <c r="Q44" s="90">
        <f>O44+P44</f>
        <v>4</v>
      </c>
      <c r="R44" s="80">
        <f>IFERROR(Q44/N44,"-")</f>
        <v>0.66666666666667</v>
      </c>
      <c r="S44" s="79">
        <v>1</v>
      </c>
      <c r="T44" s="79">
        <v>1</v>
      </c>
      <c r="U44" s="80">
        <f>IFERROR(T44/(Q44),"-")</f>
        <v>0.25</v>
      </c>
      <c r="V44" s="81"/>
      <c r="W44" s="82">
        <v>1</v>
      </c>
      <c r="X44" s="80">
        <f>IF(Q44=0,"-",W44/Q44)</f>
        <v>0.25</v>
      </c>
      <c r="Y44" s="181">
        <v>97000</v>
      </c>
      <c r="Z44" s="182">
        <f>IFERROR(Y44/Q44,"-")</f>
        <v>24250</v>
      </c>
      <c r="AA44" s="182">
        <f>IFERROR(Y44/W44,"-")</f>
        <v>97000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2</v>
      </c>
      <c r="BP44" s="117">
        <f>IF(Q44=0,"",IF(BO44=0,"",(BO44/Q44)))</f>
        <v>0.5</v>
      </c>
      <c r="BQ44" s="118">
        <v>1</v>
      </c>
      <c r="BR44" s="119">
        <f>IFERROR(BQ44/BO44,"-")</f>
        <v>0.5</v>
      </c>
      <c r="BS44" s="120">
        <v>97000</v>
      </c>
      <c r="BT44" s="121">
        <f>IFERROR(BS44/BO44,"-")</f>
        <v>48500</v>
      </c>
      <c r="BU44" s="122"/>
      <c r="BV44" s="122"/>
      <c r="BW44" s="122">
        <v>1</v>
      </c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97000</v>
      </c>
      <c r="CR44" s="138">
        <v>97000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1.1769230769231</v>
      </c>
      <c r="B45" s="184" t="s">
        <v>158</v>
      </c>
      <c r="C45" s="184" t="s">
        <v>58</v>
      </c>
      <c r="D45" s="184"/>
      <c r="E45" s="184" t="s">
        <v>131</v>
      </c>
      <c r="F45" s="184" t="s">
        <v>138</v>
      </c>
      <c r="G45" s="184" t="s">
        <v>61</v>
      </c>
      <c r="H45" s="87" t="s">
        <v>159</v>
      </c>
      <c r="I45" s="87" t="s">
        <v>133</v>
      </c>
      <c r="J45" s="185" t="s">
        <v>64</v>
      </c>
      <c r="K45" s="176">
        <v>130000</v>
      </c>
      <c r="L45" s="79">
        <v>27</v>
      </c>
      <c r="M45" s="79">
        <v>0</v>
      </c>
      <c r="N45" s="79">
        <v>73</v>
      </c>
      <c r="O45" s="88">
        <v>5</v>
      </c>
      <c r="P45" s="89">
        <v>0</v>
      </c>
      <c r="Q45" s="90">
        <f>O45+P45</f>
        <v>5</v>
      </c>
      <c r="R45" s="80">
        <f>IFERROR(Q45/N45,"-")</f>
        <v>0.068493150684932</v>
      </c>
      <c r="S45" s="79">
        <v>0</v>
      </c>
      <c r="T45" s="79">
        <v>0</v>
      </c>
      <c r="U45" s="80">
        <f>IFERROR(T45/(Q45),"-")</f>
        <v>0</v>
      </c>
      <c r="V45" s="81">
        <f>IFERROR(K45/SUM(Q45:Q46),"-")</f>
        <v>7222.2222222222</v>
      </c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>
        <f>SUM(Y45:Y46)-SUM(K45:K46)</f>
        <v>23000</v>
      </c>
      <c r="AC45" s="83">
        <f>SUM(Y45:Y46)/SUM(K45:K46)</f>
        <v>1.1769230769231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2</v>
      </c>
      <c r="BP45" s="117">
        <f>IF(Q45=0,"",IF(BO45=0,"",(BO45/Q45)))</f>
        <v>0.4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3</v>
      </c>
      <c r="BY45" s="124">
        <f>IF(Q45=0,"",IF(BX45=0,"",(BX45/Q45)))</f>
        <v>0.6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160</v>
      </c>
      <c r="C46" s="184" t="s">
        <v>58</v>
      </c>
      <c r="D46" s="184"/>
      <c r="E46" s="184" t="s">
        <v>131</v>
      </c>
      <c r="F46" s="184" t="s">
        <v>138</v>
      </c>
      <c r="G46" s="184" t="s">
        <v>66</v>
      </c>
      <c r="H46" s="87"/>
      <c r="I46" s="87"/>
      <c r="J46" s="87"/>
      <c r="K46" s="176"/>
      <c r="L46" s="79">
        <v>53</v>
      </c>
      <c r="M46" s="79">
        <v>44</v>
      </c>
      <c r="N46" s="79">
        <v>5</v>
      </c>
      <c r="O46" s="88">
        <v>13</v>
      </c>
      <c r="P46" s="89">
        <v>0</v>
      </c>
      <c r="Q46" s="90">
        <f>O46+P46</f>
        <v>13</v>
      </c>
      <c r="R46" s="80">
        <f>IFERROR(Q46/N46,"-")</f>
        <v>2.6</v>
      </c>
      <c r="S46" s="79">
        <v>1</v>
      </c>
      <c r="T46" s="79">
        <v>0</v>
      </c>
      <c r="U46" s="80">
        <f>IFERROR(T46/(Q46),"-")</f>
        <v>0</v>
      </c>
      <c r="V46" s="81"/>
      <c r="W46" s="82">
        <v>2</v>
      </c>
      <c r="X46" s="80">
        <f>IF(Q46=0,"-",W46/Q46)</f>
        <v>0.15384615384615</v>
      </c>
      <c r="Y46" s="181">
        <v>153000</v>
      </c>
      <c r="Z46" s="182">
        <f>IFERROR(Y46/Q46,"-")</f>
        <v>11769.230769231</v>
      </c>
      <c r="AA46" s="182">
        <f>IFERROR(Y46/W46,"-")</f>
        <v>76500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0.15384615384615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0.076923076923077</v>
      </c>
      <c r="BQ46" s="118">
        <v>1</v>
      </c>
      <c r="BR46" s="119">
        <f>IFERROR(BQ46/BO46,"-")</f>
        <v>1</v>
      </c>
      <c r="BS46" s="120">
        <v>3000</v>
      </c>
      <c r="BT46" s="121">
        <f>IFERROR(BS46/BO46,"-")</f>
        <v>3000</v>
      </c>
      <c r="BU46" s="122">
        <v>1</v>
      </c>
      <c r="BV46" s="122"/>
      <c r="BW46" s="122"/>
      <c r="BX46" s="123">
        <v>8</v>
      </c>
      <c r="BY46" s="124">
        <f>IF(Q46=0,"",IF(BX46=0,"",(BX46/Q46)))</f>
        <v>0.61538461538462</v>
      </c>
      <c r="BZ46" s="125">
        <v>1</v>
      </c>
      <c r="CA46" s="126">
        <f>IFERROR(BZ46/BX46,"-")</f>
        <v>0.125</v>
      </c>
      <c r="CB46" s="127">
        <v>150000</v>
      </c>
      <c r="CC46" s="128">
        <f>IFERROR(CB46/BX46,"-")</f>
        <v>18750</v>
      </c>
      <c r="CD46" s="129"/>
      <c r="CE46" s="129"/>
      <c r="CF46" s="129">
        <v>1</v>
      </c>
      <c r="CG46" s="130">
        <v>2</v>
      </c>
      <c r="CH46" s="131">
        <f>IF(Q46=0,"",IF(CG46=0,"",(CG46/Q46)))</f>
        <v>0.15384615384615</v>
      </c>
      <c r="CI46" s="132"/>
      <c r="CJ46" s="133">
        <f>IFERROR(CI46/CG46,"-")</f>
        <v>0</v>
      </c>
      <c r="CK46" s="134"/>
      <c r="CL46" s="135">
        <f>IFERROR(CK46/CG46,"-")</f>
        <v>0</v>
      </c>
      <c r="CM46" s="136"/>
      <c r="CN46" s="136"/>
      <c r="CO46" s="136"/>
      <c r="CP46" s="137">
        <v>2</v>
      </c>
      <c r="CQ46" s="138">
        <v>153000</v>
      </c>
      <c r="CR46" s="138">
        <v>150000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>
        <f>AC47</f>
        <v>0.60769230769231</v>
      </c>
      <c r="B47" s="184" t="s">
        <v>161</v>
      </c>
      <c r="C47" s="184" t="s">
        <v>58</v>
      </c>
      <c r="D47" s="184"/>
      <c r="E47" s="184" t="s">
        <v>137</v>
      </c>
      <c r="F47" s="184" t="s">
        <v>142</v>
      </c>
      <c r="G47" s="184" t="s">
        <v>61</v>
      </c>
      <c r="H47" s="87" t="s">
        <v>159</v>
      </c>
      <c r="I47" s="87" t="s">
        <v>133</v>
      </c>
      <c r="J47" s="186" t="s">
        <v>162</v>
      </c>
      <c r="K47" s="176">
        <v>130000</v>
      </c>
      <c r="L47" s="79">
        <v>3</v>
      </c>
      <c r="M47" s="79">
        <v>0</v>
      </c>
      <c r="N47" s="79">
        <v>13</v>
      </c>
      <c r="O47" s="88">
        <v>1</v>
      </c>
      <c r="P47" s="89">
        <v>0</v>
      </c>
      <c r="Q47" s="90">
        <f>O47+P47</f>
        <v>1</v>
      </c>
      <c r="R47" s="80">
        <f>IFERROR(Q47/N47,"-")</f>
        <v>0.076923076923077</v>
      </c>
      <c r="S47" s="79">
        <v>0</v>
      </c>
      <c r="T47" s="79">
        <v>1</v>
      </c>
      <c r="U47" s="80">
        <f>IFERROR(T47/(Q47),"-")</f>
        <v>1</v>
      </c>
      <c r="V47" s="81">
        <f>IFERROR(K47/SUM(Q47:Q48),"-")</f>
        <v>26000</v>
      </c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>
        <f>SUM(Y47:Y48)-SUM(K47:K48)</f>
        <v>-51000</v>
      </c>
      <c r="AC47" s="83">
        <f>SUM(Y47:Y48)/SUM(K47:K48)</f>
        <v>0.60769230769231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1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163</v>
      </c>
      <c r="C48" s="184" t="s">
        <v>58</v>
      </c>
      <c r="D48" s="184"/>
      <c r="E48" s="184" t="s">
        <v>137</v>
      </c>
      <c r="F48" s="184" t="s">
        <v>142</v>
      </c>
      <c r="G48" s="184" t="s">
        <v>66</v>
      </c>
      <c r="H48" s="87"/>
      <c r="I48" s="87"/>
      <c r="J48" s="87"/>
      <c r="K48" s="176"/>
      <c r="L48" s="79">
        <v>33</v>
      </c>
      <c r="M48" s="79">
        <v>17</v>
      </c>
      <c r="N48" s="79">
        <v>14</v>
      </c>
      <c r="O48" s="88">
        <v>4</v>
      </c>
      <c r="P48" s="89">
        <v>0</v>
      </c>
      <c r="Q48" s="90">
        <f>O48+P48</f>
        <v>4</v>
      </c>
      <c r="R48" s="80">
        <f>IFERROR(Q48/N48,"-")</f>
        <v>0.28571428571429</v>
      </c>
      <c r="S48" s="79">
        <v>0</v>
      </c>
      <c r="T48" s="79">
        <v>2</v>
      </c>
      <c r="U48" s="80">
        <f>IFERROR(T48/(Q48),"-")</f>
        <v>0.5</v>
      </c>
      <c r="V48" s="81"/>
      <c r="W48" s="82">
        <v>3</v>
      </c>
      <c r="X48" s="80">
        <f>IF(Q48=0,"-",W48/Q48)</f>
        <v>0.75</v>
      </c>
      <c r="Y48" s="181">
        <v>79000</v>
      </c>
      <c r="Z48" s="182">
        <f>IFERROR(Y48/Q48,"-")</f>
        <v>19750</v>
      </c>
      <c r="AA48" s="182">
        <f>IFERROR(Y48/W48,"-")</f>
        <v>26333.333333333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2</v>
      </c>
      <c r="BP48" s="117">
        <f>IF(Q48=0,"",IF(BO48=0,"",(BO48/Q48)))</f>
        <v>0.5</v>
      </c>
      <c r="BQ48" s="118">
        <v>1</v>
      </c>
      <c r="BR48" s="119">
        <f>IFERROR(BQ48/BO48,"-")</f>
        <v>0.5</v>
      </c>
      <c r="BS48" s="120">
        <v>10000</v>
      </c>
      <c r="BT48" s="121">
        <f>IFERROR(BS48/BO48,"-")</f>
        <v>5000</v>
      </c>
      <c r="BU48" s="122"/>
      <c r="BV48" s="122">
        <v>1</v>
      </c>
      <c r="BW48" s="122"/>
      <c r="BX48" s="123">
        <v>1</v>
      </c>
      <c r="BY48" s="124">
        <f>IF(Q48=0,"",IF(BX48=0,"",(BX48/Q48)))</f>
        <v>0.25</v>
      </c>
      <c r="BZ48" s="125">
        <v>1</v>
      </c>
      <c r="CA48" s="126">
        <f>IFERROR(BZ48/BX48,"-")</f>
        <v>1</v>
      </c>
      <c r="CB48" s="127">
        <v>19000</v>
      </c>
      <c r="CC48" s="128">
        <f>IFERROR(CB48/BX48,"-")</f>
        <v>19000</v>
      </c>
      <c r="CD48" s="129"/>
      <c r="CE48" s="129"/>
      <c r="CF48" s="129">
        <v>1</v>
      </c>
      <c r="CG48" s="130">
        <v>1</v>
      </c>
      <c r="CH48" s="131">
        <f>IF(Q48=0,"",IF(CG48=0,"",(CG48/Q48)))</f>
        <v>0.25</v>
      </c>
      <c r="CI48" s="132">
        <v>1</v>
      </c>
      <c r="CJ48" s="133">
        <f>IFERROR(CI48/CG48,"-")</f>
        <v>1</v>
      </c>
      <c r="CK48" s="134">
        <v>50000</v>
      </c>
      <c r="CL48" s="135">
        <f>IFERROR(CK48/CG48,"-")</f>
        <v>50000</v>
      </c>
      <c r="CM48" s="136"/>
      <c r="CN48" s="136"/>
      <c r="CO48" s="136">
        <v>1</v>
      </c>
      <c r="CP48" s="137">
        <v>3</v>
      </c>
      <c r="CQ48" s="138">
        <v>79000</v>
      </c>
      <c r="CR48" s="138">
        <v>50000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3.116</v>
      </c>
      <c r="B49" s="184" t="s">
        <v>164</v>
      </c>
      <c r="C49" s="184" t="s">
        <v>58</v>
      </c>
      <c r="D49" s="184"/>
      <c r="E49" s="184" t="s">
        <v>123</v>
      </c>
      <c r="F49" s="184" t="s">
        <v>60</v>
      </c>
      <c r="G49" s="184" t="s">
        <v>61</v>
      </c>
      <c r="H49" s="87" t="s">
        <v>165</v>
      </c>
      <c r="I49" s="87" t="s">
        <v>166</v>
      </c>
      <c r="J49" s="185" t="s">
        <v>167</v>
      </c>
      <c r="K49" s="176">
        <v>250000</v>
      </c>
      <c r="L49" s="79">
        <v>22</v>
      </c>
      <c r="M49" s="79">
        <v>0</v>
      </c>
      <c r="N49" s="79">
        <v>67</v>
      </c>
      <c r="O49" s="88">
        <v>10</v>
      </c>
      <c r="P49" s="89">
        <v>0</v>
      </c>
      <c r="Q49" s="90">
        <f>O49+P49</f>
        <v>10</v>
      </c>
      <c r="R49" s="80">
        <f>IFERROR(Q49/N49,"-")</f>
        <v>0.14925373134328</v>
      </c>
      <c r="S49" s="79">
        <v>2</v>
      </c>
      <c r="T49" s="79">
        <v>3</v>
      </c>
      <c r="U49" s="80">
        <f>IFERROR(T49/(Q49),"-")</f>
        <v>0.3</v>
      </c>
      <c r="V49" s="81">
        <f>IFERROR(K49/SUM(Q49:Q50),"-")</f>
        <v>13888.888888889</v>
      </c>
      <c r="W49" s="82">
        <v>4</v>
      </c>
      <c r="X49" s="80">
        <f>IF(Q49=0,"-",W49/Q49)</f>
        <v>0.4</v>
      </c>
      <c r="Y49" s="181">
        <v>154000</v>
      </c>
      <c r="Z49" s="182">
        <f>IFERROR(Y49/Q49,"-")</f>
        <v>15400</v>
      </c>
      <c r="AA49" s="182">
        <f>IFERROR(Y49/W49,"-")</f>
        <v>38500</v>
      </c>
      <c r="AB49" s="176">
        <f>SUM(Y49:Y50)-SUM(K49:K50)</f>
        <v>529000</v>
      </c>
      <c r="AC49" s="83">
        <f>SUM(Y49:Y50)/SUM(K49:K50)</f>
        <v>3.116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>
        <v>1</v>
      </c>
      <c r="AO49" s="98">
        <f>IF(Q49=0,"",IF(AN49=0,"",(AN49/Q49)))</f>
        <v>0.1</v>
      </c>
      <c r="AP49" s="97"/>
      <c r="AQ49" s="99">
        <f>IFERROR(AP49/AN49,"-")</f>
        <v>0</v>
      </c>
      <c r="AR49" s="100"/>
      <c r="AS49" s="101">
        <f>IFERROR(AR49/AN49,"-")</f>
        <v>0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0.2</v>
      </c>
      <c r="BH49" s="109">
        <v>1</v>
      </c>
      <c r="BI49" s="111">
        <f>IFERROR(BH49/BF49,"-")</f>
        <v>0.5</v>
      </c>
      <c r="BJ49" s="112">
        <v>3000</v>
      </c>
      <c r="BK49" s="113">
        <f>IFERROR(BJ49/BF49,"-")</f>
        <v>1500</v>
      </c>
      <c r="BL49" s="114">
        <v>1</v>
      </c>
      <c r="BM49" s="114"/>
      <c r="BN49" s="114"/>
      <c r="BO49" s="116">
        <v>4</v>
      </c>
      <c r="BP49" s="117">
        <f>IF(Q49=0,"",IF(BO49=0,"",(BO49/Q49)))</f>
        <v>0.4</v>
      </c>
      <c r="BQ49" s="118">
        <v>1</v>
      </c>
      <c r="BR49" s="119">
        <f>IFERROR(BQ49/BO49,"-")</f>
        <v>0.25</v>
      </c>
      <c r="BS49" s="120">
        <v>3000</v>
      </c>
      <c r="BT49" s="121">
        <f>IFERROR(BS49/BO49,"-")</f>
        <v>750</v>
      </c>
      <c r="BU49" s="122">
        <v>1</v>
      </c>
      <c r="BV49" s="122"/>
      <c r="BW49" s="122"/>
      <c r="BX49" s="123">
        <v>3</v>
      </c>
      <c r="BY49" s="124">
        <f>IF(Q49=0,"",IF(BX49=0,"",(BX49/Q49)))</f>
        <v>0.3</v>
      </c>
      <c r="BZ49" s="125">
        <v>2</v>
      </c>
      <c r="CA49" s="126">
        <f>IFERROR(BZ49/BX49,"-")</f>
        <v>0.66666666666667</v>
      </c>
      <c r="CB49" s="127">
        <v>148000</v>
      </c>
      <c r="CC49" s="128">
        <f>IFERROR(CB49/BX49,"-")</f>
        <v>49333.333333333</v>
      </c>
      <c r="CD49" s="129"/>
      <c r="CE49" s="129"/>
      <c r="CF49" s="129">
        <v>2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4</v>
      </c>
      <c r="CQ49" s="138">
        <v>154000</v>
      </c>
      <c r="CR49" s="138">
        <v>98000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168</v>
      </c>
      <c r="C50" s="184" t="s">
        <v>58</v>
      </c>
      <c r="D50" s="184"/>
      <c r="E50" s="184" t="s">
        <v>123</v>
      </c>
      <c r="F50" s="184" t="s">
        <v>60</v>
      </c>
      <c r="G50" s="184" t="s">
        <v>66</v>
      </c>
      <c r="H50" s="87"/>
      <c r="I50" s="87"/>
      <c r="J50" s="87"/>
      <c r="K50" s="176"/>
      <c r="L50" s="79">
        <v>80</v>
      </c>
      <c r="M50" s="79">
        <v>34</v>
      </c>
      <c r="N50" s="79">
        <v>10</v>
      </c>
      <c r="O50" s="88">
        <v>8</v>
      </c>
      <c r="P50" s="89">
        <v>0</v>
      </c>
      <c r="Q50" s="90">
        <f>O50+P50</f>
        <v>8</v>
      </c>
      <c r="R50" s="80">
        <f>IFERROR(Q50/N50,"-")</f>
        <v>0.8</v>
      </c>
      <c r="S50" s="79">
        <v>4</v>
      </c>
      <c r="T50" s="79">
        <v>0</v>
      </c>
      <c r="U50" s="80">
        <f>IFERROR(T50/(Q50),"-")</f>
        <v>0</v>
      </c>
      <c r="V50" s="81"/>
      <c r="W50" s="82">
        <v>3</v>
      </c>
      <c r="X50" s="80">
        <f>IF(Q50=0,"-",W50/Q50)</f>
        <v>0.375</v>
      </c>
      <c r="Y50" s="181">
        <v>625000</v>
      </c>
      <c r="Z50" s="182">
        <f>IFERROR(Y50/Q50,"-")</f>
        <v>78125</v>
      </c>
      <c r="AA50" s="182">
        <f>IFERROR(Y50/W50,"-")</f>
        <v>208333.33333333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0.25</v>
      </c>
      <c r="BH50" s="109">
        <v>1</v>
      </c>
      <c r="BI50" s="111">
        <f>IFERROR(BH50/BF50,"-")</f>
        <v>0.5</v>
      </c>
      <c r="BJ50" s="112">
        <v>45000</v>
      </c>
      <c r="BK50" s="113">
        <f>IFERROR(BJ50/BF50,"-")</f>
        <v>22500</v>
      </c>
      <c r="BL50" s="114"/>
      <c r="BM50" s="114"/>
      <c r="BN50" s="114">
        <v>1</v>
      </c>
      <c r="BO50" s="116">
        <v>3</v>
      </c>
      <c r="BP50" s="117">
        <f>IF(Q50=0,"",IF(BO50=0,"",(BO50/Q50)))</f>
        <v>0.375</v>
      </c>
      <c r="BQ50" s="118">
        <v>1</v>
      </c>
      <c r="BR50" s="119">
        <f>IFERROR(BQ50/BO50,"-")</f>
        <v>0.33333333333333</v>
      </c>
      <c r="BS50" s="120">
        <v>120000</v>
      </c>
      <c r="BT50" s="121">
        <f>IFERROR(BS50/BO50,"-")</f>
        <v>40000</v>
      </c>
      <c r="BU50" s="122"/>
      <c r="BV50" s="122"/>
      <c r="BW50" s="122">
        <v>1</v>
      </c>
      <c r="BX50" s="123">
        <v>2</v>
      </c>
      <c r="BY50" s="124">
        <f>IF(Q50=0,"",IF(BX50=0,"",(BX50/Q50)))</f>
        <v>0.25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>
        <v>1</v>
      </c>
      <c r="CH50" s="131">
        <f>IF(Q50=0,"",IF(CG50=0,"",(CG50/Q50)))</f>
        <v>0.125</v>
      </c>
      <c r="CI50" s="132">
        <v>1</v>
      </c>
      <c r="CJ50" s="133">
        <f>IFERROR(CI50/CG50,"-")</f>
        <v>1</v>
      </c>
      <c r="CK50" s="134">
        <v>460000</v>
      </c>
      <c r="CL50" s="135">
        <f>IFERROR(CK50/CG50,"-")</f>
        <v>460000</v>
      </c>
      <c r="CM50" s="136"/>
      <c r="CN50" s="136"/>
      <c r="CO50" s="136">
        <v>1</v>
      </c>
      <c r="CP50" s="137">
        <v>3</v>
      </c>
      <c r="CQ50" s="138">
        <v>625000</v>
      </c>
      <c r="CR50" s="138">
        <v>460000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0.36333333333333</v>
      </c>
      <c r="B51" s="184" t="s">
        <v>169</v>
      </c>
      <c r="C51" s="184" t="s">
        <v>58</v>
      </c>
      <c r="D51" s="184"/>
      <c r="E51" s="184" t="s">
        <v>131</v>
      </c>
      <c r="F51" s="184" t="s">
        <v>60</v>
      </c>
      <c r="G51" s="184" t="s">
        <v>61</v>
      </c>
      <c r="H51" s="87" t="s">
        <v>62</v>
      </c>
      <c r="I51" s="87" t="s">
        <v>133</v>
      </c>
      <c r="J51" s="186" t="s">
        <v>162</v>
      </c>
      <c r="K51" s="176">
        <v>300000</v>
      </c>
      <c r="L51" s="79">
        <v>36</v>
      </c>
      <c r="M51" s="79">
        <v>0</v>
      </c>
      <c r="N51" s="79">
        <v>94</v>
      </c>
      <c r="O51" s="88">
        <v>16</v>
      </c>
      <c r="P51" s="89">
        <v>1</v>
      </c>
      <c r="Q51" s="90">
        <f>O51+P51</f>
        <v>17</v>
      </c>
      <c r="R51" s="80">
        <f>IFERROR(Q51/N51,"-")</f>
        <v>0.18085106382979</v>
      </c>
      <c r="S51" s="79">
        <v>0</v>
      </c>
      <c r="T51" s="79">
        <v>7</v>
      </c>
      <c r="U51" s="80">
        <f>IFERROR(T51/(Q51),"-")</f>
        <v>0.41176470588235</v>
      </c>
      <c r="V51" s="81">
        <f>IFERROR(K51/SUM(Q51:Q52),"-")</f>
        <v>10714.285714286</v>
      </c>
      <c r="W51" s="82">
        <v>5</v>
      </c>
      <c r="X51" s="80">
        <f>IF(Q51=0,"-",W51/Q51)</f>
        <v>0.29411764705882</v>
      </c>
      <c r="Y51" s="181">
        <v>32000</v>
      </c>
      <c r="Z51" s="182">
        <f>IFERROR(Y51/Q51,"-")</f>
        <v>1882.3529411765</v>
      </c>
      <c r="AA51" s="182">
        <f>IFERROR(Y51/W51,"-")</f>
        <v>6400</v>
      </c>
      <c r="AB51" s="176">
        <f>SUM(Y51:Y52)-SUM(K51:K52)</f>
        <v>-191000</v>
      </c>
      <c r="AC51" s="83">
        <f>SUM(Y51:Y52)/SUM(K51:K52)</f>
        <v>0.36333333333333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2</v>
      </c>
      <c r="AO51" s="98">
        <f>IF(Q51=0,"",IF(AN51=0,"",(AN51/Q51)))</f>
        <v>0.11764705882353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5</v>
      </c>
      <c r="BG51" s="110">
        <f>IF(Q51=0,"",IF(BF51=0,"",(BF51/Q51)))</f>
        <v>0.29411764705882</v>
      </c>
      <c r="BH51" s="109">
        <v>1</v>
      </c>
      <c r="BI51" s="111">
        <f>IFERROR(BH51/BF51,"-")</f>
        <v>0.2</v>
      </c>
      <c r="BJ51" s="112">
        <v>5000</v>
      </c>
      <c r="BK51" s="113">
        <f>IFERROR(BJ51/BF51,"-")</f>
        <v>1000</v>
      </c>
      <c r="BL51" s="114">
        <v>1</v>
      </c>
      <c r="BM51" s="114"/>
      <c r="BN51" s="114"/>
      <c r="BO51" s="116">
        <v>6</v>
      </c>
      <c r="BP51" s="117">
        <f>IF(Q51=0,"",IF(BO51=0,"",(BO51/Q51)))</f>
        <v>0.35294117647059</v>
      </c>
      <c r="BQ51" s="118">
        <v>3</v>
      </c>
      <c r="BR51" s="119">
        <f>IFERROR(BQ51/BO51,"-")</f>
        <v>0.5</v>
      </c>
      <c r="BS51" s="120">
        <v>24000</v>
      </c>
      <c r="BT51" s="121">
        <f>IFERROR(BS51/BO51,"-")</f>
        <v>4000</v>
      </c>
      <c r="BU51" s="122">
        <v>1</v>
      </c>
      <c r="BV51" s="122">
        <v>1</v>
      </c>
      <c r="BW51" s="122">
        <v>1</v>
      </c>
      <c r="BX51" s="123">
        <v>4</v>
      </c>
      <c r="BY51" s="124">
        <f>IF(Q51=0,"",IF(BX51=0,"",(BX51/Q51)))</f>
        <v>0.23529411764706</v>
      </c>
      <c r="BZ51" s="125">
        <v>1</v>
      </c>
      <c r="CA51" s="126">
        <f>IFERROR(BZ51/BX51,"-")</f>
        <v>0.25</v>
      </c>
      <c r="CB51" s="127">
        <v>3000</v>
      </c>
      <c r="CC51" s="128">
        <f>IFERROR(CB51/BX51,"-")</f>
        <v>750</v>
      </c>
      <c r="CD51" s="129">
        <v>1</v>
      </c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5</v>
      </c>
      <c r="CQ51" s="138">
        <v>32000</v>
      </c>
      <c r="CR51" s="138">
        <v>11000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170</v>
      </c>
      <c r="C52" s="184" t="s">
        <v>58</v>
      </c>
      <c r="D52" s="184"/>
      <c r="E52" s="184" t="s">
        <v>131</v>
      </c>
      <c r="F52" s="184" t="s">
        <v>60</v>
      </c>
      <c r="G52" s="184" t="s">
        <v>66</v>
      </c>
      <c r="H52" s="87"/>
      <c r="I52" s="87"/>
      <c r="J52" s="87"/>
      <c r="K52" s="176"/>
      <c r="L52" s="79">
        <v>48</v>
      </c>
      <c r="M52" s="79">
        <v>40</v>
      </c>
      <c r="N52" s="79">
        <v>10</v>
      </c>
      <c r="O52" s="88">
        <v>11</v>
      </c>
      <c r="P52" s="89">
        <v>0</v>
      </c>
      <c r="Q52" s="90">
        <f>O52+P52</f>
        <v>11</v>
      </c>
      <c r="R52" s="80">
        <f>IFERROR(Q52/N52,"-")</f>
        <v>1.1</v>
      </c>
      <c r="S52" s="79">
        <v>0</v>
      </c>
      <c r="T52" s="79">
        <v>3</v>
      </c>
      <c r="U52" s="80">
        <f>IFERROR(T52/(Q52),"-")</f>
        <v>0.27272727272727</v>
      </c>
      <c r="V52" s="81"/>
      <c r="W52" s="82">
        <v>3</v>
      </c>
      <c r="X52" s="80">
        <f>IF(Q52=0,"-",W52/Q52)</f>
        <v>0.27272727272727</v>
      </c>
      <c r="Y52" s="181">
        <v>77000</v>
      </c>
      <c r="Z52" s="182">
        <f>IFERROR(Y52/Q52,"-")</f>
        <v>7000</v>
      </c>
      <c r="AA52" s="182">
        <f>IFERROR(Y52/W52,"-")</f>
        <v>25666.666666667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0.090909090909091</v>
      </c>
      <c r="BH52" s="109">
        <v>1</v>
      </c>
      <c r="BI52" s="111">
        <f>IFERROR(BH52/BF52,"-")</f>
        <v>1</v>
      </c>
      <c r="BJ52" s="112">
        <v>49000</v>
      </c>
      <c r="BK52" s="113">
        <f>IFERROR(BJ52/BF52,"-")</f>
        <v>49000</v>
      </c>
      <c r="BL52" s="114"/>
      <c r="BM52" s="114"/>
      <c r="BN52" s="114">
        <v>1</v>
      </c>
      <c r="BO52" s="116">
        <v>8</v>
      </c>
      <c r="BP52" s="117">
        <f>IF(Q52=0,"",IF(BO52=0,"",(BO52/Q52)))</f>
        <v>0.72727272727273</v>
      </c>
      <c r="BQ52" s="118">
        <v>2</v>
      </c>
      <c r="BR52" s="119">
        <f>IFERROR(BQ52/BO52,"-")</f>
        <v>0.25</v>
      </c>
      <c r="BS52" s="120">
        <v>28000</v>
      </c>
      <c r="BT52" s="121">
        <f>IFERROR(BS52/BO52,"-")</f>
        <v>3500</v>
      </c>
      <c r="BU52" s="122">
        <v>1</v>
      </c>
      <c r="BV52" s="122"/>
      <c r="BW52" s="122">
        <v>1</v>
      </c>
      <c r="BX52" s="123">
        <v>1</v>
      </c>
      <c r="BY52" s="124">
        <f>IF(Q52=0,"",IF(BX52=0,"",(BX52/Q52)))</f>
        <v>0.090909090909091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>
        <v>1</v>
      </c>
      <c r="CH52" s="131">
        <f>IF(Q52=0,"",IF(CG52=0,"",(CG52/Q52)))</f>
        <v>0.090909090909091</v>
      </c>
      <c r="CI52" s="132"/>
      <c r="CJ52" s="133">
        <f>IFERROR(CI52/CG52,"-")</f>
        <v>0</v>
      </c>
      <c r="CK52" s="134"/>
      <c r="CL52" s="135">
        <f>IFERROR(CK52/CG52,"-")</f>
        <v>0</v>
      </c>
      <c r="CM52" s="136"/>
      <c r="CN52" s="136"/>
      <c r="CO52" s="136"/>
      <c r="CP52" s="137">
        <v>3</v>
      </c>
      <c r="CQ52" s="138">
        <v>77000</v>
      </c>
      <c r="CR52" s="138">
        <v>49000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0.066666666666667</v>
      </c>
      <c r="B53" s="184" t="s">
        <v>171</v>
      </c>
      <c r="C53" s="184" t="s">
        <v>58</v>
      </c>
      <c r="D53" s="184"/>
      <c r="E53" s="184" t="s">
        <v>137</v>
      </c>
      <c r="F53" s="184" t="s">
        <v>147</v>
      </c>
      <c r="G53" s="184" t="s">
        <v>61</v>
      </c>
      <c r="H53" s="87" t="s">
        <v>172</v>
      </c>
      <c r="I53" s="87" t="s">
        <v>133</v>
      </c>
      <c r="J53" s="87" t="s">
        <v>173</v>
      </c>
      <c r="K53" s="176">
        <v>225000</v>
      </c>
      <c r="L53" s="79">
        <v>8</v>
      </c>
      <c r="M53" s="79">
        <v>0</v>
      </c>
      <c r="N53" s="79">
        <v>30</v>
      </c>
      <c r="O53" s="88">
        <v>4</v>
      </c>
      <c r="P53" s="89">
        <v>0</v>
      </c>
      <c r="Q53" s="90">
        <f>O53+P53</f>
        <v>4</v>
      </c>
      <c r="R53" s="80">
        <f>IFERROR(Q53/N53,"-")</f>
        <v>0.13333333333333</v>
      </c>
      <c r="S53" s="79">
        <v>0</v>
      </c>
      <c r="T53" s="79">
        <v>2</v>
      </c>
      <c r="U53" s="80">
        <f>IFERROR(T53/(Q53),"-")</f>
        <v>0.5</v>
      </c>
      <c r="V53" s="81">
        <f>IFERROR(K53/SUM(Q53:Q54),"-")</f>
        <v>37500</v>
      </c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>
        <f>SUM(Y53:Y54)-SUM(K53:K54)</f>
        <v>-210000</v>
      </c>
      <c r="AC53" s="83">
        <f>SUM(Y53:Y54)/SUM(K53:K54)</f>
        <v>0.066666666666667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2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0.25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0.25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174</v>
      </c>
      <c r="C54" s="184" t="s">
        <v>58</v>
      </c>
      <c r="D54" s="184"/>
      <c r="E54" s="184" t="s">
        <v>137</v>
      </c>
      <c r="F54" s="184" t="s">
        <v>147</v>
      </c>
      <c r="G54" s="184" t="s">
        <v>66</v>
      </c>
      <c r="H54" s="87"/>
      <c r="I54" s="87"/>
      <c r="J54" s="87"/>
      <c r="K54" s="176"/>
      <c r="L54" s="79">
        <v>21</v>
      </c>
      <c r="M54" s="79">
        <v>18</v>
      </c>
      <c r="N54" s="79">
        <v>2</v>
      </c>
      <c r="O54" s="88">
        <v>2</v>
      </c>
      <c r="P54" s="89">
        <v>0</v>
      </c>
      <c r="Q54" s="90">
        <f>O54+P54</f>
        <v>2</v>
      </c>
      <c r="R54" s="80">
        <f>IFERROR(Q54/N54,"-")</f>
        <v>1</v>
      </c>
      <c r="S54" s="79">
        <v>1</v>
      </c>
      <c r="T54" s="79">
        <v>0</v>
      </c>
      <c r="U54" s="80">
        <f>IFERROR(T54/(Q54),"-")</f>
        <v>0</v>
      </c>
      <c r="V54" s="81"/>
      <c r="W54" s="82">
        <v>1</v>
      </c>
      <c r="X54" s="80">
        <f>IF(Q54=0,"-",W54/Q54)</f>
        <v>0.5</v>
      </c>
      <c r="Y54" s="181">
        <v>15000</v>
      </c>
      <c r="Z54" s="182">
        <f>IFERROR(Y54/Q54,"-")</f>
        <v>7500</v>
      </c>
      <c r="AA54" s="182">
        <f>IFERROR(Y54/W54,"-")</f>
        <v>15000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1</v>
      </c>
      <c r="BQ54" s="118">
        <v>1</v>
      </c>
      <c r="BR54" s="119">
        <f>IFERROR(BQ54/BO54,"-")</f>
        <v>0.5</v>
      </c>
      <c r="BS54" s="120">
        <v>15000</v>
      </c>
      <c r="BT54" s="121">
        <f>IFERROR(BS54/BO54,"-")</f>
        <v>7500</v>
      </c>
      <c r="BU54" s="122"/>
      <c r="BV54" s="122"/>
      <c r="BW54" s="122">
        <v>1</v>
      </c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15000</v>
      </c>
      <c r="CR54" s="138">
        <v>15000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</v>
      </c>
      <c r="B55" s="184" t="s">
        <v>175</v>
      </c>
      <c r="C55" s="184" t="s">
        <v>58</v>
      </c>
      <c r="D55" s="184"/>
      <c r="E55" s="184" t="s">
        <v>131</v>
      </c>
      <c r="F55" s="184" t="s">
        <v>155</v>
      </c>
      <c r="G55" s="184" t="s">
        <v>61</v>
      </c>
      <c r="H55" s="87" t="s">
        <v>176</v>
      </c>
      <c r="I55" s="87" t="s">
        <v>133</v>
      </c>
      <c r="J55" s="186" t="s">
        <v>177</v>
      </c>
      <c r="K55" s="176">
        <v>130000</v>
      </c>
      <c r="L55" s="79">
        <v>9</v>
      </c>
      <c r="M55" s="79">
        <v>0</v>
      </c>
      <c r="N55" s="79">
        <v>27</v>
      </c>
      <c r="O55" s="88">
        <v>4</v>
      </c>
      <c r="P55" s="89">
        <v>0</v>
      </c>
      <c r="Q55" s="90">
        <f>O55+P55</f>
        <v>4</v>
      </c>
      <c r="R55" s="80">
        <f>IFERROR(Q55/N55,"-")</f>
        <v>0.14814814814815</v>
      </c>
      <c r="S55" s="79">
        <v>1</v>
      </c>
      <c r="T55" s="79">
        <v>1</v>
      </c>
      <c r="U55" s="80">
        <f>IFERROR(T55/(Q55),"-")</f>
        <v>0.25</v>
      </c>
      <c r="V55" s="81">
        <f>IFERROR(K55/SUM(Q55:Q56),"-")</f>
        <v>13000</v>
      </c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>
        <f>SUM(Y55:Y56)-SUM(K55:K56)</f>
        <v>-130000</v>
      </c>
      <c r="AC55" s="83">
        <f>SUM(Y55:Y56)/SUM(K55:K56)</f>
        <v>0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3</v>
      </c>
      <c r="BP55" s="117">
        <f>IF(Q55=0,"",IF(BO55=0,"",(BO55/Q55)))</f>
        <v>0.75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0.25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178</v>
      </c>
      <c r="C56" s="184" t="s">
        <v>58</v>
      </c>
      <c r="D56" s="184"/>
      <c r="E56" s="184" t="s">
        <v>131</v>
      </c>
      <c r="F56" s="184" t="s">
        <v>155</v>
      </c>
      <c r="G56" s="184" t="s">
        <v>66</v>
      </c>
      <c r="H56" s="87"/>
      <c r="I56" s="87"/>
      <c r="J56" s="87"/>
      <c r="K56" s="176"/>
      <c r="L56" s="79">
        <v>31</v>
      </c>
      <c r="M56" s="79">
        <v>21</v>
      </c>
      <c r="N56" s="79">
        <v>14</v>
      </c>
      <c r="O56" s="88">
        <v>6</v>
      </c>
      <c r="P56" s="89">
        <v>0</v>
      </c>
      <c r="Q56" s="90">
        <f>O56+P56</f>
        <v>6</v>
      </c>
      <c r="R56" s="80">
        <f>IFERROR(Q56/N56,"-")</f>
        <v>0.42857142857143</v>
      </c>
      <c r="S56" s="79">
        <v>0</v>
      </c>
      <c r="T56" s="79">
        <v>0</v>
      </c>
      <c r="U56" s="80">
        <f>IFERROR(T56/(Q56),"-")</f>
        <v>0</v>
      </c>
      <c r="V56" s="81"/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5</v>
      </c>
      <c r="BP56" s="117">
        <f>IF(Q56=0,"",IF(BO56=0,"",(BO56/Q56)))</f>
        <v>0.83333333333333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0.16666666666667</v>
      </c>
      <c r="BZ56" s="125"/>
      <c r="CA56" s="126">
        <f>IFERROR(BZ56/BX56,"-")</f>
        <v>0</v>
      </c>
      <c r="CB56" s="127"/>
      <c r="CC56" s="128">
        <f>IFERROR(CB56/BX56,"-")</f>
        <v>0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0.12307692307692</v>
      </c>
      <c r="B57" s="184" t="s">
        <v>179</v>
      </c>
      <c r="C57" s="184" t="s">
        <v>58</v>
      </c>
      <c r="D57" s="184"/>
      <c r="E57" s="184" t="s">
        <v>137</v>
      </c>
      <c r="F57" s="184" t="s">
        <v>60</v>
      </c>
      <c r="G57" s="184" t="s">
        <v>61</v>
      </c>
      <c r="H57" s="87" t="s">
        <v>176</v>
      </c>
      <c r="I57" s="87" t="s">
        <v>133</v>
      </c>
      <c r="J57" s="185" t="s">
        <v>167</v>
      </c>
      <c r="K57" s="176">
        <v>130000</v>
      </c>
      <c r="L57" s="79">
        <v>8</v>
      </c>
      <c r="M57" s="79">
        <v>0</v>
      </c>
      <c r="N57" s="79">
        <v>40</v>
      </c>
      <c r="O57" s="88">
        <v>4</v>
      </c>
      <c r="P57" s="89">
        <v>0</v>
      </c>
      <c r="Q57" s="90">
        <f>O57+P57</f>
        <v>4</v>
      </c>
      <c r="R57" s="80">
        <f>IFERROR(Q57/N57,"-")</f>
        <v>0.1</v>
      </c>
      <c r="S57" s="79">
        <v>0</v>
      </c>
      <c r="T57" s="79">
        <v>2</v>
      </c>
      <c r="U57" s="80">
        <f>IFERROR(T57/(Q57),"-")</f>
        <v>0.5</v>
      </c>
      <c r="V57" s="81">
        <f>IFERROR(K57/SUM(Q57:Q58),"-")</f>
        <v>21666.666666667</v>
      </c>
      <c r="W57" s="82">
        <v>1</v>
      </c>
      <c r="X57" s="80">
        <f>IF(Q57=0,"-",W57/Q57)</f>
        <v>0.25</v>
      </c>
      <c r="Y57" s="181">
        <v>6000</v>
      </c>
      <c r="Z57" s="182">
        <f>IFERROR(Y57/Q57,"-")</f>
        <v>1500</v>
      </c>
      <c r="AA57" s="182">
        <f>IFERROR(Y57/W57,"-")</f>
        <v>6000</v>
      </c>
      <c r="AB57" s="176">
        <f>SUM(Y57:Y58)-SUM(K57:K58)</f>
        <v>-114000</v>
      </c>
      <c r="AC57" s="83">
        <f>SUM(Y57:Y58)/SUM(K57:K58)</f>
        <v>0.12307692307692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3</v>
      </c>
      <c r="BP57" s="117">
        <f>IF(Q57=0,"",IF(BO57=0,"",(BO57/Q57)))</f>
        <v>0.75</v>
      </c>
      <c r="BQ57" s="118">
        <v>1</v>
      </c>
      <c r="BR57" s="119">
        <f>IFERROR(BQ57/BO57,"-")</f>
        <v>0.33333333333333</v>
      </c>
      <c r="BS57" s="120">
        <v>6000</v>
      </c>
      <c r="BT57" s="121">
        <f>IFERROR(BS57/BO57,"-")</f>
        <v>2000</v>
      </c>
      <c r="BU57" s="122"/>
      <c r="BV57" s="122">
        <v>1</v>
      </c>
      <c r="BW57" s="122"/>
      <c r="BX57" s="123">
        <v>1</v>
      </c>
      <c r="BY57" s="124">
        <f>IF(Q57=0,"",IF(BX57=0,"",(BX57/Q57)))</f>
        <v>0.25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6000</v>
      </c>
      <c r="CR57" s="138">
        <v>6000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180</v>
      </c>
      <c r="C58" s="184" t="s">
        <v>58</v>
      </c>
      <c r="D58" s="184"/>
      <c r="E58" s="184" t="s">
        <v>137</v>
      </c>
      <c r="F58" s="184" t="s">
        <v>60</v>
      </c>
      <c r="G58" s="184" t="s">
        <v>66</v>
      </c>
      <c r="H58" s="87"/>
      <c r="I58" s="87"/>
      <c r="J58" s="87"/>
      <c r="K58" s="176"/>
      <c r="L58" s="79">
        <v>30</v>
      </c>
      <c r="M58" s="79">
        <v>20</v>
      </c>
      <c r="N58" s="79">
        <v>7</v>
      </c>
      <c r="O58" s="88">
        <v>2</v>
      </c>
      <c r="P58" s="89">
        <v>0</v>
      </c>
      <c r="Q58" s="90">
        <f>O58+P58</f>
        <v>2</v>
      </c>
      <c r="R58" s="80">
        <f>IFERROR(Q58/N58,"-")</f>
        <v>0.28571428571429</v>
      </c>
      <c r="S58" s="79">
        <v>1</v>
      </c>
      <c r="T58" s="79">
        <v>0</v>
      </c>
      <c r="U58" s="80">
        <f>IFERROR(T58/(Q58),"-")</f>
        <v>0</v>
      </c>
      <c r="V58" s="81"/>
      <c r="W58" s="82">
        <v>1</v>
      </c>
      <c r="X58" s="80">
        <f>IF(Q58=0,"-",W58/Q58)</f>
        <v>0.5</v>
      </c>
      <c r="Y58" s="181">
        <v>10000</v>
      </c>
      <c r="Z58" s="182">
        <f>IFERROR(Y58/Q58,"-")</f>
        <v>5000</v>
      </c>
      <c r="AA58" s="182">
        <f>IFERROR(Y58/W58,"-")</f>
        <v>10000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2</v>
      </c>
      <c r="BG58" s="110">
        <f>IF(Q58=0,"",IF(BF58=0,"",(BF58/Q58)))</f>
        <v>1</v>
      </c>
      <c r="BH58" s="109">
        <v>1</v>
      </c>
      <c r="BI58" s="111">
        <f>IFERROR(BH58/BF58,"-")</f>
        <v>0.5</v>
      </c>
      <c r="BJ58" s="112">
        <v>10000</v>
      </c>
      <c r="BK58" s="113">
        <f>IFERROR(BJ58/BF58,"-")</f>
        <v>5000</v>
      </c>
      <c r="BL58" s="114"/>
      <c r="BM58" s="114">
        <v>1</v>
      </c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10000</v>
      </c>
      <c r="CR58" s="138">
        <v>10000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1.1333333333333</v>
      </c>
      <c r="B59" s="184" t="s">
        <v>181</v>
      </c>
      <c r="C59" s="184" t="s">
        <v>58</v>
      </c>
      <c r="D59" s="184"/>
      <c r="E59" s="184" t="s">
        <v>182</v>
      </c>
      <c r="F59" s="184" t="s">
        <v>138</v>
      </c>
      <c r="G59" s="184" t="s">
        <v>61</v>
      </c>
      <c r="H59" s="87" t="s">
        <v>183</v>
      </c>
      <c r="I59" s="87" t="s">
        <v>184</v>
      </c>
      <c r="J59" s="87" t="s">
        <v>173</v>
      </c>
      <c r="K59" s="176">
        <v>120000</v>
      </c>
      <c r="L59" s="79">
        <v>20</v>
      </c>
      <c r="M59" s="79">
        <v>0</v>
      </c>
      <c r="N59" s="79">
        <v>66</v>
      </c>
      <c r="O59" s="88">
        <v>9</v>
      </c>
      <c r="P59" s="89">
        <v>0</v>
      </c>
      <c r="Q59" s="90">
        <f>O59+P59</f>
        <v>9</v>
      </c>
      <c r="R59" s="80">
        <f>IFERROR(Q59/N59,"-")</f>
        <v>0.13636363636364</v>
      </c>
      <c r="S59" s="79">
        <v>1</v>
      </c>
      <c r="T59" s="79">
        <v>3</v>
      </c>
      <c r="U59" s="80">
        <f>IFERROR(T59/(Q59),"-")</f>
        <v>0.33333333333333</v>
      </c>
      <c r="V59" s="81">
        <f>IFERROR(K59/SUM(Q59:Q60),"-")</f>
        <v>8571.4285714286</v>
      </c>
      <c r="W59" s="82">
        <v>3</v>
      </c>
      <c r="X59" s="80">
        <f>IF(Q59=0,"-",W59/Q59)</f>
        <v>0.33333333333333</v>
      </c>
      <c r="Y59" s="181">
        <v>136000</v>
      </c>
      <c r="Z59" s="182">
        <f>IFERROR(Y59/Q59,"-")</f>
        <v>15111.111111111</v>
      </c>
      <c r="AA59" s="182">
        <f>IFERROR(Y59/W59,"-")</f>
        <v>45333.333333333</v>
      </c>
      <c r="AB59" s="176">
        <f>SUM(Y59:Y60)-SUM(K59:K60)</f>
        <v>16000</v>
      </c>
      <c r="AC59" s="83">
        <f>SUM(Y59:Y60)/SUM(K59:K60)</f>
        <v>1.1333333333333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>
        <v>1</v>
      </c>
      <c r="AO59" s="98">
        <f>IF(Q59=0,"",IF(AN59=0,"",(AN59/Q59)))</f>
        <v>0.11111111111111</v>
      </c>
      <c r="AP59" s="97"/>
      <c r="AQ59" s="99">
        <f>IFERROR(AP59/AN59,"-")</f>
        <v>0</v>
      </c>
      <c r="AR59" s="100"/>
      <c r="AS59" s="101">
        <f>IFERROR(AR59/AN59,"-")</f>
        <v>0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3</v>
      </c>
      <c r="BP59" s="117">
        <f>IF(Q59=0,"",IF(BO59=0,"",(BO59/Q59)))</f>
        <v>0.33333333333333</v>
      </c>
      <c r="BQ59" s="118">
        <v>1</v>
      </c>
      <c r="BR59" s="119">
        <f>IFERROR(BQ59/BO59,"-")</f>
        <v>0.33333333333333</v>
      </c>
      <c r="BS59" s="120">
        <v>101000</v>
      </c>
      <c r="BT59" s="121">
        <f>IFERROR(BS59/BO59,"-")</f>
        <v>33666.666666667</v>
      </c>
      <c r="BU59" s="122"/>
      <c r="BV59" s="122"/>
      <c r="BW59" s="122">
        <v>1</v>
      </c>
      <c r="BX59" s="123">
        <v>3</v>
      </c>
      <c r="BY59" s="124">
        <f>IF(Q59=0,"",IF(BX59=0,"",(BX59/Q59)))</f>
        <v>0.33333333333333</v>
      </c>
      <c r="BZ59" s="125">
        <v>1</v>
      </c>
      <c r="CA59" s="126">
        <f>IFERROR(BZ59/BX59,"-")</f>
        <v>0.33333333333333</v>
      </c>
      <c r="CB59" s="127">
        <v>5000</v>
      </c>
      <c r="CC59" s="128">
        <f>IFERROR(CB59/BX59,"-")</f>
        <v>1666.6666666667</v>
      </c>
      <c r="CD59" s="129">
        <v>1</v>
      </c>
      <c r="CE59" s="129"/>
      <c r="CF59" s="129"/>
      <c r="CG59" s="130">
        <v>2</v>
      </c>
      <c r="CH59" s="131">
        <f>IF(Q59=0,"",IF(CG59=0,"",(CG59/Q59)))</f>
        <v>0.22222222222222</v>
      </c>
      <c r="CI59" s="132">
        <v>1</v>
      </c>
      <c r="CJ59" s="133">
        <f>IFERROR(CI59/CG59,"-")</f>
        <v>0.5</v>
      </c>
      <c r="CK59" s="134">
        <v>30000</v>
      </c>
      <c r="CL59" s="135">
        <f>IFERROR(CK59/CG59,"-")</f>
        <v>15000</v>
      </c>
      <c r="CM59" s="136"/>
      <c r="CN59" s="136"/>
      <c r="CO59" s="136">
        <v>1</v>
      </c>
      <c r="CP59" s="137">
        <v>3</v>
      </c>
      <c r="CQ59" s="138">
        <v>136000</v>
      </c>
      <c r="CR59" s="138">
        <v>101000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/>
      <c r="B60" s="184" t="s">
        <v>185</v>
      </c>
      <c r="C60" s="184" t="s">
        <v>58</v>
      </c>
      <c r="D60" s="184"/>
      <c r="E60" s="184" t="s">
        <v>182</v>
      </c>
      <c r="F60" s="184" t="s">
        <v>138</v>
      </c>
      <c r="G60" s="184" t="s">
        <v>66</v>
      </c>
      <c r="H60" s="87"/>
      <c r="I60" s="87"/>
      <c r="J60" s="87"/>
      <c r="K60" s="176"/>
      <c r="L60" s="79">
        <v>50</v>
      </c>
      <c r="M60" s="79">
        <v>33</v>
      </c>
      <c r="N60" s="79">
        <v>24</v>
      </c>
      <c r="O60" s="88">
        <v>5</v>
      </c>
      <c r="P60" s="89">
        <v>0</v>
      </c>
      <c r="Q60" s="90">
        <f>O60+P60</f>
        <v>5</v>
      </c>
      <c r="R60" s="80">
        <f>IFERROR(Q60/N60,"-")</f>
        <v>0.20833333333333</v>
      </c>
      <c r="S60" s="79">
        <v>0</v>
      </c>
      <c r="T60" s="79">
        <v>1</v>
      </c>
      <c r="U60" s="80">
        <f>IFERROR(T60/(Q60),"-")</f>
        <v>0.2</v>
      </c>
      <c r="V60" s="81"/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0.4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>
        <v>3</v>
      </c>
      <c r="BY60" s="124">
        <f>IF(Q60=0,"",IF(BX60=0,"",(BX60/Q60)))</f>
        <v>0.6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4.1416666666667</v>
      </c>
      <c r="B61" s="184" t="s">
        <v>186</v>
      </c>
      <c r="C61" s="184" t="s">
        <v>58</v>
      </c>
      <c r="D61" s="184"/>
      <c r="E61" s="184" t="s">
        <v>187</v>
      </c>
      <c r="F61" s="184" t="s">
        <v>142</v>
      </c>
      <c r="G61" s="184" t="s">
        <v>61</v>
      </c>
      <c r="H61" s="87" t="s">
        <v>183</v>
      </c>
      <c r="I61" s="87" t="s">
        <v>184</v>
      </c>
      <c r="J61" s="186" t="s">
        <v>162</v>
      </c>
      <c r="K61" s="176">
        <v>120000</v>
      </c>
      <c r="L61" s="79">
        <v>10</v>
      </c>
      <c r="M61" s="79">
        <v>0</v>
      </c>
      <c r="N61" s="79">
        <v>49</v>
      </c>
      <c r="O61" s="88">
        <v>6</v>
      </c>
      <c r="P61" s="89">
        <v>0</v>
      </c>
      <c r="Q61" s="90">
        <f>O61+P61</f>
        <v>6</v>
      </c>
      <c r="R61" s="80">
        <f>IFERROR(Q61/N61,"-")</f>
        <v>0.12244897959184</v>
      </c>
      <c r="S61" s="79">
        <v>2</v>
      </c>
      <c r="T61" s="79">
        <v>1</v>
      </c>
      <c r="U61" s="80">
        <f>IFERROR(T61/(Q61),"-")</f>
        <v>0.16666666666667</v>
      </c>
      <c r="V61" s="81">
        <f>IFERROR(K61/SUM(Q61:Q62),"-")</f>
        <v>10000</v>
      </c>
      <c r="W61" s="82">
        <v>3</v>
      </c>
      <c r="X61" s="80">
        <f>IF(Q61=0,"-",W61/Q61)</f>
        <v>0.5</v>
      </c>
      <c r="Y61" s="181">
        <v>497000</v>
      </c>
      <c r="Z61" s="182">
        <f>IFERROR(Y61/Q61,"-")</f>
        <v>82833.333333333</v>
      </c>
      <c r="AA61" s="182">
        <f>IFERROR(Y61/W61,"-")</f>
        <v>165666.66666667</v>
      </c>
      <c r="AB61" s="176">
        <f>SUM(Y61:Y62)-SUM(K61:K62)</f>
        <v>377000</v>
      </c>
      <c r="AC61" s="83">
        <f>SUM(Y61:Y62)/SUM(K61:K62)</f>
        <v>4.1416666666667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>
        <v>1</v>
      </c>
      <c r="AX61" s="104">
        <f>IF(Q61=0,"",IF(AW61=0,"",(AW61/Q61)))</f>
        <v>0.16666666666667</v>
      </c>
      <c r="AY61" s="103"/>
      <c r="AZ61" s="105">
        <f>IFERROR(AY61/AW61,"-")</f>
        <v>0</v>
      </c>
      <c r="BA61" s="106"/>
      <c r="BB61" s="107">
        <f>IFERROR(BA61/AW61,"-")</f>
        <v>0</v>
      </c>
      <c r="BC61" s="108"/>
      <c r="BD61" s="108"/>
      <c r="BE61" s="108"/>
      <c r="BF61" s="109">
        <v>1</v>
      </c>
      <c r="BG61" s="110">
        <f>IF(Q61=0,"",IF(BF61=0,"",(BF61/Q61)))</f>
        <v>0.16666666666667</v>
      </c>
      <c r="BH61" s="109">
        <v>1</v>
      </c>
      <c r="BI61" s="111">
        <f>IFERROR(BH61/BF61,"-")</f>
        <v>1</v>
      </c>
      <c r="BJ61" s="112">
        <v>29000</v>
      </c>
      <c r="BK61" s="113">
        <f>IFERROR(BJ61/BF61,"-")</f>
        <v>29000</v>
      </c>
      <c r="BL61" s="114"/>
      <c r="BM61" s="114"/>
      <c r="BN61" s="114">
        <v>1</v>
      </c>
      <c r="BO61" s="116">
        <v>2</v>
      </c>
      <c r="BP61" s="117">
        <f>IF(Q61=0,"",IF(BO61=0,"",(BO61/Q61)))</f>
        <v>0.33333333333333</v>
      </c>
      <c r="BQ61" s="118">
        <v>1</v>
      </c>
      <c r="BR61" s="119">
        <f>IFERROR(BQ61/BO61,"-")</f>
        <v>0.5</v>
      </c>
      <c r="BS61" s="120">
        <v>465000</v>
      </c>
      <c r="BT61" s="121">
        <f>IFERROR(BS61/BO61,"-")</f>
        <v>232500</v>
      </c>
      <c r="BU61" s="122"/>
      <c r="BV61" s="122"/>
      <c r="BW61" s="122">
        <v>1</v>
      </c>
      <c r="BX61" s="123">
        <v>2</v>
      </c>
      <c r="BY61" s="124">
        <f>IF(Q61=0,"",IF(BX61=0,"",(BX61/Q61)))</f>
        <v>0.33333333333333</v>
      </c>
      <c r="BZ61" s="125">
        <v>1</v>
      </c>
      <c r="CA61" s="126">
        <f>IFERROR(BZ61/BX61,"-")</f>
        <v>0.5</v>
      </c>
      <c r="CB61" s="127">
        <v>3000</v>
      </c>
      <c r="CC61" s="128">
        <f>IFERROR(CB61/BX61,"-")</f>
        <v>1500</v>
      </c>
      <c r="CD61" s="129">
        <v>1</v>
      </c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3</v>
      </c>
      <c r="CQ61" s="138">
        <v>497000</v>
      </c>
      <c r="CR61" s="138">
        <v>465000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/>
      <c r="B62" s="184" t="s">
        <v>188</v>
      </c>
      <c r="C62" s="184" t="s">
        <v>58</v>
      </c>
      <c r="D62" s="184"/>
      <c r="E62" s="184" t="s">
        <v>187</v>
      </c>
      <c r="F62" s="184" t="s">
        <v>142</v>
      </c>
      <c r="G62" s="184" t="s">
        <v>66</v>
      </c>
      <c r="H62" s="87"/>
      <c r="I62" s="87"/>
      <c r="J62" s="87"/>
      <c r="K62" s="176"/>
      <c r="L62" s="79">
        <v>44</v>
      </c>
      <c r="M62" s="79">
        <v>29</v>
      </c>
      <c r="N62" s="79">
        <v>5</v>
      </c>
      <c r="O62" s="88">
        <v>6</v>
      </c>
      <c r="P62" s="89">
        <v>0</v>
      </c>
      <c r="Q62" s="90">
        <f>O62+P62</f>
        <v>6</v>
      </c>
      <c r="R62" s="80">
        <f>IFERROR(Q62/N62,"-")</f>
        <v>1.2</v>
      </c>
      <c r="S62" s="79">
        <v>0</v>
      </c>
      <c r="T62" s="79">
        <v>0</v>
      </c>
      <c r="U62" s="80">
        <f>IFERROR(T62/(Q62),"-")</f>
        <v>0</v>
      </c>
      <c r="V62" s="81"/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2</v>
      </c>
      <c r="BG62" s="110">
        <f>IF(Q62=0,"",IF(BF62=0,"",(BF62/Q62)))</f>
        <v>0.33333333333333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3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0.16666666666667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6.3875</v>
      </c>
      <c r="B63" s="184" t="s">
        <v>189</v>
      </c>
      <c r="C63" s="184" t="s">
        <v>58</v>
      </c>
      <c r="D63" s="184"/>
      <c r="E63" s="184" t="s">
        <v>131</v>
      </c>
      <c r="F63" s="184" t="s">
        <v>147</v>
      </c>
      <c r="G63" s="184" t="s">
        <v>61</v>
      </c>
      <c r="H63" s="87" t="s">
        <v>190</v>
      </c>
      <c r="I63" s="87" t="s">
        <v>133</v>
      </c>
      <c r="J63" s="186" t="s">
        <v>177</v>
      </c>
      <c r="K63" s="176">
        <v>80000</v>
      </c>
      <c r="L63" s="79">
        <v>4</v>
      </c>
      <c r="M63" s="79">
        <v>0</v>
      </c>
      <c r="N63" s="79">
        <v>12</v>
      </c>
      <c r="O63" s="88">
        <v>4</v>
      </c>
      <c r="P63" s="89">
        <v>0</v>
      </c>
      <c r="Q63" s="90">
        <f>O63+P63</f>
        <v>4</v>
      </c>
      <c r="R63" s="80">
        <f>IFERROR(Q63/N63,"-")</f>
        <v>0.33333333333333</v>
      </c>
      <c r="S63" s="79">
        <v>0</v>
      </c>
      <c r="T63" s="79">
        <v>1</v>
      </c>
      <c r="U63" s="80">
        <f>IFERROR(T63/(Q63),"-")</f>
        <v>0.25</v>
      </c>
      <c r="V63" s="81">
        <f>IFERROR(K63/SUM(Q63:Q64),"-")</f>
        <v>10000</v>
      </c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>
        <f>SUM(Y63:Y64)-SUM(K63:K64)</f>
        <v>431000</v>
      </c>
      <c r="AC63" s="83">
        <f>SUM(Y63:Y64)/SUM(K63:K64)</f>
        <v>6.3875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>
        <v>1</v>
      </c>
      <c r="AX63" s="104">
        <f>IF(Q63=0,"",IF(AW63=0,"",(AW63/Q63)))</f>
        <v>0.25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3</v>
      </c>
      <c r="BP63" s="117">
        <f>IF(Q63=0,"",IF(BO63=0,"",(BO63/Q63)))</f>
        <v>0.75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191</v>
      </c>
      <c r="C64" s="184" t="s">
        <v>58</v>
      </c>
      <c r="D64" s="184"/>
      <c r="E64" s="184" t="s">
        <v>131</v>
      </c>
      <c r="F64" s="184" t="s">
        <v>147</v>
      </c>
      <c r="G64" s="184" t="s">
        <v>66</v>
      </c>
      <c r="H64" s="87"/>
      <c r="I64" s="87"/>
      <c r="J64" s="87"/>
      <c r="K64" s="176"/>
      <c r="L64" s="79">
        <v>22</v>
      </c>
      <c r="M64" s="79">
        <v>14</v>
      </c>
      <c r="N64" s="79">
        <v>14</v>
      </c>
      <c r="O64" s="88">
        <v>4</v>
      </c>
      <c r="P64" s="89">
        <v>0</v>
      </c>
      <c r="Q64" s="90">
        <f>O64+P64</f>
        <v>4</v>
      </c>
      <c r="R64" s="80">
        <f>IFERROR(Q64/N64,"-")</f>
        <v>0.28571428571429</v>
      </c>
      <c r="S64" s="79">
        <v>2</v>
      </c>
      <c r="T64" s="79">
        <v>0</v>
      </c>
      <c r="U64" s="80">
        <f>IFERROR(T64/(Q64),"-")</f>
        <v>0</v>
      </c>
      <c r="V64" s="81"/>
      <c r="W64" s="82">
        <v>2</v>
      </c>
      <c r="X64" s="80">
        <f>IF(Q64=0,"-",W64/Q64)</f>
        <v>0.5</v>
      </c>
      <c r="Y64" s="181">
        <v>511000</v>
      </c>
      <c r="Z64" s="182">
        <f>IFERROR(Y64/Q64,"-")</f>
        <v>127750</v>
      </c>
      <c r="AA64" s="182">
        <f>IFERROR(Y64/W64,"-")</f>
        <v>255500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3</v>
      </c>
      <c r="BP64" s="117">
        <f>IF(Q64=0,"",IF(BO64=0,"",(BO64/Q64)))</f>
        <v>0.75</v>
      </c>
      <c r="BQ64" s="118">
        <v>2</v>
      </c>
      <c r="BR64" s="119">
        <f>IFERROR(BQ64/BO64,"-")</f>
        <v>0.66666666666667</v>
      </c>
      <c r="BS64" s="120">
        <v>511000</v>
      </c>
      <c r="BT64" s="121">
        <f>IFERROR(BS64/BO64,"-")</f>
        <v>170333.33333333</v>
      </c>
      <c r="BU64" s="122"/>
      <c r="BV64" s="122"/>
      <c r="BW64" s="122">
        <v>2</v>
      </c>
      <c r="BX64" s="123">
        <v>1</v>
      </c>
      <c r="BY64" s="124">
        <f>IF(Q64=0,"",IF(BX64=0,"",(BX64/Q64)))</f>
        <v>0.25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2</v>
      </c>
      <c r="CQ64" s="138">
        <v>511000</v>
      </c>
      <c r="CR64" s="138">
        <v>350000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</v>
      </c>
      <c r="B65" s="184" t="s">
        <v>192</v>
      </c>
      <c r="C65" s="184" t="s">
        <v>58</v>
      </c>
      <c r="D65" s="184"/>
      <c r="E65" s="184" t="s">
        <v>137</v>
      </c>
      <c r="F65" s="184" t="s">
        <v>155</v>
      </c>
      <c r="G65" s="184" t="s">
        <v>61</v>
      </c>
      <c r="H65" s="87" t="s">
        <v>190</v>
      </c>
      <c r="I65" s="87" t="s">
        <v>133</v>
      </c>
      <c r="J65" s="185" t="s">
        <v>167</v>
      </c>
      <c r="K65" s="176">
        <v>80000</v>
      </c>
      <c r="L65" s="79">
        <v>1</v>
      </c>
      <c r="M65" s="79">
        <v>0</v>
      </c>
      <c r="N65" s="79">
        <v>14</v>
      </c>
      <c r="O65" s="88">
        <v>1</v>
      </c>
      <c r="P65" s="89">
        <v>0</v>
      </c>
      <c r="Q65" s="90">
        <f>O65+P65</f>
        <v>1</v>
      </c>
      <c r="R65" s="80">
        <f>IFERROR(Q65/N65,"-")</f>
        <v>0.071428571428571</v>
      </c>
      <c r="S65" s="79">
        <v>0</v>
      </c>
      <c r="T65" s="79">
        <v>0</v>
      </c>
      <c r="U65" s="80">
        <f>IFERROR(T65/(Q65),"-")</f>
        <v>0</v>
      </c>
      <c r="V65" s="81">
        <f>IFERROR(K65/SUM(Q65:Q66),"-")</f>
        <v>40000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SUM(Y65:Y66)-SUM(K65:K66)</f>
        <v>-80000</v>
      </c>
      <c r="AC65" s="83">
        <f>SUM(Y65:Y66)/SUM(K65:K66)</f>
        <v>0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1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/>
      <c r="BP65" s="117">
        <f>IF(Q65=0,"",IF(BO65=0,"",(BO65/Q65)))</f>
        <v>0</v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193</v>
      </c>
      <c r="C66" s="184" t="s">
        <v>58</v>
      </c>
      <c r="D66" s="184"/>
      <c r="E66" s="184" t="s">
        <v>137</v>
      </c>
      <c r="F66" s="184" t="s">
        <v>155</v>
      </c>
      <c r="G66" s="184" t="s">
        <v>66</v>
      </c>
      <c r="H66" s="87"/>
      <c r="I66" s="87"/>
      <c r="J66" s="87"/>
      <c r="K66" s="176"/>
      <c r="L66" s="79">
        <v>11</v>
      </c>
      <c r="M66" s="79">
        <v>9</v>
      </c>
      <c r="N66" s="79">
        <v>0</v>
      </c>
      <c r="O66" s="88">
        <v>1</v>
      </c>
      <c r="P66" s="89">
        <v>0</v>
      </c>
      <c r="Q66" s="90">
        <f>O66+P66</f>
        <v>1</v>
      </c>
      <c r="R66" s="80" t="str">
        <f>IFERROR(Q66/N66,"-")</f>
        <v>-</v>
      </c>
      <c r="S66" s="79">
        <v>0</v>
      </c>
      <c r="T66" s="79">
        <v>0</v>
      </c>
      <c r="U66" s="80">
        <f>IFERROR(T66/(Q66),"-")</f>
        <v>0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1</v>
      </c>
      <c r="BP66" s="117">
        <f>IF(Q66=0,"",IF(BO66=0,"",(BO66/Q66)))</f>
        <v>1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0.82</v>
      </c>
      <c r="B67" s="184" t="s">
        <v>194</v>
      </c>
      <c r="C67" s="184" t="s">
        <v>58</v>
      </c>
      <c r="D67" s="184"/>
      <c r="E67" s="184" t="s">
        <v>66</v>
      </c>
      <c r="F67" s="184" t="s">
        <v>69</v>
      </c>
      <c r="G67" s="184" t="s">
        <v>61</v>
      </c>
      <c r="H67" s="87" t="s">
        <v>165</v>
      </c>
      <c r="I67" s="87" t="s">
        <v>71</v>
      </c>
      <c r="J67" s="87" t="s">
        <v>195</v>
      </c>
      <c r="K67" s="176">
        <v>50000</v>
      </c>
      <c r="L67" s="79">
        <v>11</v>
      </c>
      <c r="M67" s="79">
        <v>0</v>
      </c>
      <c r="N67" s="79">
        <v>39</v>
      </c>
      <c r="O67" s="88">
        <v>4</v>
      </c>
      <c r="P67" s="89">
        <v>0</v>
      </c>
      <c r="Q67" s="90">
        <f>O67+P67</f>
        <v>4</v>
      </c>
      <c r="R67" s="80">
        <f>IFERROR(Q67/N67,"-")</f>
        <v>0.1025641025641</v>
      </c>
      <c r="S67" s="79">
        <v>0</v>
      </c>
      <c r="T67" s="79">
        <v>1</v>
      </c>
      <c r="U67" s="80">
        <f>IFERROR(T67/(Q67),"-")</f>
        <v>0.25</v>
      </c>
      <c r="V67" s="81">
        <f>IFERROR(K67/SUM(Q67:Q68),"-")</f>
        <v>8333.3333333333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-9000</v>
      </c>
      <c r="AC67" s="83">
        <f>SUM(Y67:Y68)/SUM(K67:K68)</f>
        <v>0.82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0.25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3</v>
      </c>
      <c r="BP67" s="117">
        <f>IF(Q67=0,"",IF(BO67=0,"",(BO67/Q67)))</f>
        <v>0.75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196</v>
      </c>
      <c r="C68" s="184" t="s">
        <v>58</v>
      </c>
      <c r="D68" s="184"/>
      <c r="E68" s="184" t="s">
        <v>66</v>
      </c>
      <c r="F68" s="184" t="s">
        <v>69</v>
      </c>
      <c r="G68" s="184" t="s">
        <v>66</v>
      </c>
      <c r="H68" s="87"/>
      <c r="I68" s="87"/>
      <c r="J68" s="87"/>
      <c r="K68" s="176"/>
      <c r="L68" s="79">
        <v>9</v>
      </c>
      <c r="M68" s="79">
        <v>7</v>
      </c>
      <c r="N68" s="79">
        <v>3</v>
      </c>
      <c r="O68" s="88">
        <v>2</v>
      </c>
      <c r="P68" s="89">
        <v>0</v>
      </c>
      <c r="Q68" s="90">
        <f>O68+P68</f>
        <v>2</v>
      </c>
      <c r="R68" s="80">
        <f>IFERROR(Q68/N68,"-")</f>
        <v>0.66666666666667</v>
      </c>
      <c r="S68" s="79">
        <v>1</v>
      </c>
      <c r="T68" s="79">
        <v>0</v>
      </c>
      <c r="U68" s="80">
        <f>IFERROR(T68/(Q68),"-")</f>
        <v>0</v>
      </c>
      <c r="V68" s="81"/>
      <c r="W68" s="82">
        <v>1</v>
      </c>
      <c r="X68" s="80">
        <f>IF(Q68=0,"-",W68/Q68)</f>
        <v>0.5</v>
      </c>
      <c r="Y68" s="181">
        <v>41000</v>
      </c>
      <c r="Z68" s="182">
        <f>IFERROR(Y68/Q68,"-")</f>
        <v>20500</v>
      </c>
      <c r="AA68" s="182">
        <f>IFERROR(Y68/W68,"-")</f>
        <v>41000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0.5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0.5</v>
      </c>
      <c r="BZ68" s="125">
        <v>1</v>
      </c>
      <c r="CA68" s="126">
        <f>IFERROR(BZ68/BX68,"-")</f>
        <v>1</v>
      </c>
      <c r="CB68" s="127">
        <v>41000</v>
      </c>
      <c r="CC68" s="128">
        <f>IFERROR(CB68/BX68,"-")</f>
        <v>41000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41000</v>
      </c>
      <c r="CR68" s="138">
        <v>41000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14.46</v>
      </c>
      <c r="B69" s="184" t="s">
        <v>197</v>
      </c>
      <c r="C69" s="184" t="s">
        <v>58</v>
      </c>
      <c r="D69" s="184"/>
      <c r="E69" s="184" t="s">
        <v>66</v>
      </c>
      <c r="F69" s="184" t="s">
        <v>73</v>
      </c>
      <c r="G69" s="184" t="s">
        <v>61</v>
      </c>
      <c r="H69" s="87" t="s">
        <v>165</v>
      </c>
      <c r="I69" s="87" t="s">
        <v>71</v>
      </c>
      <c r="J69" s="87" t="s">
        <v>198</v>
      </c>
      <c r="K69" s="176">
        <v>50000</v>
      </c>
      <c r="L69" s="79">
        <v>2</v>
      </c>
      <c r="M69" s="79">
        <v>0</v>
      </c>
      <c r="N69" s="79">
        <v>16</v>
      </c>
      <c r="O69" s="88">
        <v>1</v>
      </c>
      <c r="P69" s="89">
        <v>0</v>
      </c>
      <c r="Q69" s="90">
        <f>O69+P69</f>
        <v>1</v>
      </c>
      <c r="R69" s="80">
        <f>IFERROR(Q69/N69,"-")</f>
        <v>0.0625</v>
      </c>
      <c r="S69" s="79">
        <v>1</v>
      </c>
      <c r="T69" s="79">
        <v>0</v>
      </c>
      <c r="U69" s="80">
        <f>IFERROR(T69/(Q69),"-")</f>
        <v>0</v>
      </c>
      <c r="V69" s="81">
        <f>IFERROR(K69/SUM(Q69:Q70),"-")</f>
        <v>7142.8571428571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673000</v>
      </c>
      <c r="AC69" s="83">
        <f>SUM(Y69:Y70)/SUM(K69:K70)</f>
        <v>14.46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1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199</v>
      </c>
      <c r="C70" s="184" t="s">
        <v>58</v>
      </c>
      <c r="D70" s="184"/>
      <c r="E70" s="184" t="s">
        <v>66</v>
      </c>
      <c r="F70" s="184" t="s">
        <v>73</v>
      </c>
      <c r="G70" s="184" t="s">
        <v>66</v>
      </c>
      <c r="H70" s="87"/>
      <c r="I70" s="87"/>
      <c r="J70" s="87"/>
      <c r="K70" s="176"/>
      <c r="L70" s="79">
        <v>28</v>
      </c>
      <c r="M70" s="79">
        <v>21</v>
      </c>
      <c r="N70" s="79">
        <v>1</v>
      </c>
      <c r="O70" s="88">
        <v>6</v>
      </c>
      <c r="P70" s="89">
        <v>0</v>
      </c>
      <c r="Q70" s="90">
        <f>O70+P70</f>
        <v>6</v>
      </c>
      <c r="R70" s="80">
        <f>IFERROR(Q70/N70,"-")</f>
        <v>6</v>
      </c>
      <c r="S70" s="79">
        <v>1</v>
      </c>
      <c r="T70" s="79">
        <v>1</v>
      </c>
      <c r="U70" s="80">
        <f>IFERROR(T70/(Q70),"-")</f>
        <v>0.16666666666667</v>
      </c>
      <c r="V70" s="81"/>
      <c r="W70" s="82">
        <v>1</v>
      </c>
      <c r="X70" s="80">
        <f>IF(Q70=0,"-",W70/Q70)</f>
        <v>0.16666666666667</v>
      </c>
      <c r="Y70" s="181">
        <v>723000</v>
      </c>
      <c r="Z70" s="182">
        <f>IFERROR(Y70/Q70,"-")</f>
        <v>120500</v>
      </c>
      <c r="AA70" s="182">
        <f>IFERROR(Y70/W70,"-")</f>
        <v>723000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3</v>
      </c>
      <c r="BP70" s="117">
        <f>IF(Q70=0,"",IF(BO70=0,"",(BO70/Q70)))</f>
        <v>0.5</v>
      </c>
      <c r="BQ70" s="118">
        <v>1</v>
      </c>
      <c r="BR70" s="119">
        <f>IFERROR(BQ70/BO70,"-")</f>
        <v>0.33333333333333</v>
      </c>
      <c r="BS70" s="120">
        <v>723000</v>
      </c>
      <c r="BT70" s="121">
        <f>IFERROR(BS70/BO70,"-")</f>
        <v>241000</v>
      </c>
      <c r="BU70" s="122"/>
      <c r="BV70" s="122"/>
      <c r="BW70" s="122">
        <v>1</v>
      </c>
      <c r="BX70" s="123">
        <v>3</v>
      </c>
      <c r="BY70" s="124">
        <f>IF(Q70=0,"",IF(BX70=0,"",(BX70/Q70)))</f>
        <v>0.5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1</v>
      </c>
      <c r="CQ70" s="138">
        <v>723000</v>
      </c>
      <c r="CR70" s="138">
        <v>723000</v>
      </c>
      <c r="CS70" s="138"/>
      <c r="CT70" s="139" t="str">
        <f>IF(AND(CR70=0,CS70=0),"",IF(AND(CR70&lt;=100000,CS70&lt;=100000),"",IF(CR70/CQ70&gt;0.7,"男高",IF(CS70/CQ70&gt;0.7,"女高",""))))</f>
        <v>男高</v>
      </c>
    </row>
    <row r="71" spans="1:99">
      <c r="A71" s="78">
        <f>AC71</f>
        <v>0</v>
      </c>
      <c r="B71" s="184" t="s">
        <v>200</v>
      </c>
      <c r="C71" s="184" t="s">
        <v>58</v>
      </c>
      <c r="D71" s="184"/>
      <c r="E71" s="184" t="s">
        <v>66</v>
      </c>
      <c r="F71" s="184" t="s">
        <v>76</v>
      </c>
      <c r="G71" s="184" t="s">
        <v>61</v>
      </c>
      <c r="H71" s="87" t="s">
        <v>165</v>
      </c>
      <c r="I71" s="87" t="s">
        <v>71</v>
      </c>
      <c r="J71" s="186" t="s">
        <v>201</v>
      </c>
      <c r="K71" s="176">
        <v>50000</v>
      </c>
      <c r="L71" s="79">
        <v>4</v>
      </c>
      <c r="M71" s="79">
        <v>0</v>
      </c>
      <c r="N71" s="79">
        <v>25</v>
      </c>
      <c r="O71" s="88">
        <v>3</v>
      </c>
      <c r="P71" s="89">
        <v>0</v>
      </c>
      <c r="Q71" s="90">
        <f>O71+P71</f>
        <v>3</v>
      </c>
      <c r="R71" s="80">
        <f>IFERROR(Q71/N71,"-")</f>
        <v>0.12</v>
      </c>
      <c r="S71" s="79">
        <v>0</v>
      </c>
      <c r="T71" s="79">
        <v>1</v>
      </c>
      <c r="U71" s="80">
        <f>IFERROR(T71/(Q71),"-")</f>
        <v>0.33333333333333</v>
      </c>
      <c r="V71" s="81">
        <f>IFERROR(K71/SUM(Q71:Q72),"-")</f>
        <v>7142.8571428571</v>
      </c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>
        <f>SUM(Y71:Y72)-SUM(K71:K72)</f>
        <v>-50000</v>
      </c>
      <c r="AC71" s="83">
        <f>SUM(Y71:Y72)/SUM(K71:K72)</f>
        <v>0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>
        <v>2</v>
      </c>
      <c r="AO71" s="98">
        <f>IF(Q71=0,"",IF(AN71=0,"",(AN71/Q71)))</f>
        <v>0.66666666666667</v>
      </c>
      <c r="AP71" s="97"/>
      <c r="AQ71" s="99">
        <f>IFERROR(AP71/AN71,"-")</f>
        <v>0</v>
      </c>
      <c r="AR71" s="100"/>
      <c r="AS71" s="101">
        <f>IFERROR(AR71/AN71,"-")</f>
        <v>0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1</v>
      </c>
      <c r="BG71" s="110">
        <f>IF(Q71=0,"",IF(BF71=0,"",(BF71/Q71)))</f>
        <v>0.33333333333333</v>
      </c>
      <c r="BH71" s="109"/>
      <c r="BI71" s="111">
        <f>IFERROR(BH71/BF71,"-")</f>
        <v>0</v>
      </c>
      <c r="BJ71" s="112"/>
      <c r="BK71" s="113">
        <f>IFERROR(BJ71/BF71,"-")</f>
        <v>0</v>
      </c>
      <c r="BL71" s="114"/>
      <c r="BM71" s="114"/>
      <c r="BN71" s="114"/>
      <c r="BO71" s="116"/>
      <c r="BP71" s="117">
        <f>IF(Q71=0,"",IF(BO71=0,"",(BO71/Q71)))</f>
        <v>0</v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202</v>
      </c>
      <c r="C72" s="184" t="s">
        <v>58</v>
      </c>
      <c r="D72" s="184"/>
      <c r="E72" s="184" t="s">
        <v>66</v>
      </c>
      <c r="F72" s="184" t="s">
        <v>76</v>
      </c>
      <c r="G72" s="184" t="s">
        <v>66</v>
      </c>
      <c r="H72" s="87"/>
      <c r="I72" s="87"/>
      <c r="J72" s="87"/>
      <c r="K72" s="176"/>
      <c r="L72" s="79">
        <v>23</v>
      </c>
      <c r="M72" s="79">
        <v>17</v>
      </c>
      <c r="N72" s="79">
        <v>2</v>
      </c>
      <c r="O72" s="88">
        <v>4</v>
      </c>
      <c r="P72" s="89">
        <v>0</v>
      </c>
      <c r="Q72" s="90">
        <f>O72+P72</f>
        <v>4</v>
      </c>
      <c r="R72" s="80">
        <f>IFERROR(Q72/N72,"-")</f>
        <v>2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>
        <v>1</v>
      </c>
      <c r="AX72" s="104">
        <f>IF(Q72=0,"",IF(AW72=0,"",(AW72/Q72)))</f>
        <v>0.25</v>
      </c>
      <c r="AY72" s="103"/>
      <c r="AZ72" s="105">
        <f>IFERROR(AY72/AW72,"-")</f>
        <v>0</v>
      </c>
      <c r="BA72" s="106"/>
      <c r="BB72" s="107">
        <f>IFERROR(BA72/AW72,"-")</f>
        <v>0</v>
      </c>
      <c r="BC72" s="108"/>
      <c r="BD72" s="108"/>
      <c r="BE72" s="108"/>
      <c r="BF72" s="109">
        <v>1</v>
      </c>
      <c r="BG72" s="110">
        <f>IF(Q72=0,"",IF(BF72=0,"",(BF72/Q72)))</f>
        <v>0.25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0.25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0.25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0.28</v>
      </c>
      <c r="B73" s="184" t="s">
        <v>203</v>
      </c>
      <c r="C73" s="184" t="s">
        <v>58</v>
      </c>
      <c r="D73" s="184"/>
      <c r="E73" s="184" t="s">
        <v>66</v>
      </c>
      <c r="F73" s="184" t="s">
        <v>79</v>
      </c>
      <c r="G73" s="184" t="s">
        <v>61</v>
      </c>
      <c r="H73" s="87" t="s">
        <v>165</v>
      </c>
      <c r="I73" s="87" t="s">
        <v>71</v>
      </c>
      <c r="J73" s="87" t="s">
        <v>204</v>
      </c>
      <c r="K73" s="176">
        <v>50000</v>
      </c>
      <c r="L73" s="79">
        <v>7</v>
      </c>
      <c r="M73" s="79">
        <v>0</v>
      </c>
      <c r="N73" s="79">
        <v>10</v>
      </c>
      <c r="O73" s="88">
        <v>3</v>
      </c>
      <c r="P73" s="89">
        <v>0</v>
      </c>
      <c r="Q73" s="90">
        <f>O73+P73</f>
        <v>3</v>
      </c>
      <c r="R73" s="80">
        <f>IFERROR(Q73/N73,"-")</f>
        <v>0.3</v>
      </c>
      <c r="S73" s="79">
        <v>1</v>
      </c>
      <c r="T73" s="79">
        <v>2</v>
      </c>
      <c r="U73" s="80">
        <f>IFERROR(T73/(Q73),"-")</f>
        <v>0.66666666666667</v>
      </c>
      <c r="V73" s="81">
        <f>IFERROR(K73/SUM(Q73:Q74),"-")</f>
        <v>12500</v>
      </c>
      <c r="W73" s="82">
        <v>1</v>
      </c>
      <c r="X73" s="80">
        <f>IF(Q73=0,"-",W73/Q73)</f>
        <v>0.33333333333333</v>
      </c>
      <c r="Y73" s="181">
        <v>14000</v>
      </c>
      <c r="Z73" s="182">
        <f>IFERROR(Y73/Q73,"-")</f>
        <v>4666.6666666667</v>
      </c>
      <c r="AA73" s="182">
        <f>IFERROR(Y73/W73,"-")</f>
        <v>14000</v>
      </c>
      <c r="AB73" s="176">
        <f>SUM(Y73:Y74)-SUM(K73:K74)</f>
        <v>-36000</v>
      </c>
      <c r="AC73" s="83">
        <f>SUM(Y73:Y74)/SUM(K73:K74)</f>
        <v>0.28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>
        <v>1</v>
      </c>
      <c r="AO73" s="98">
        <f>IF(Q73=0,"",IF(AN73=0,"",(AN73/Q73)))</f>
        <v>0.33333333333333</v>
      </c>
      <c r="AP73" s="97"/>
      <c r="AQ73" s="99">
        <f>IFERROR(AP73/AN73,"-")</f>
        <v>0</v>
      </c>
      <c r="AR73" s="100"/>
      <c r="AS73" s="101">
        <f>IFERROR(AR73/AN73,"-")</f>
        <v>0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0.66666666666667</v>
      </c>
      <c r="BH73" s="109">
        <v>1</v>
      </c>
      <c r="BI73" s="111">
        <f>IFERROR(BH73/BF73,"-")</f>
        <v>0.5</v>
      </c>
      <c r="BJ73" s="112">
        <v>14000</v>
      </c>
      <c r="BK73" s="113">
        <f>IFERROR(BJ73/BF73,"-")</f>
        <v>7000</v>
      </c>
      <c r="BL73" s="114"/>
      <c r="BM73" s="114"/>
      <c r="BN73" s="114">
        <v>1</v>
      </c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14000</v>
      </c>
      <c r="CR73" s="138">
        <v>14000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205</v>
      </c>
      <c r="C74" s="184" t="s">
        <v>58</v>
      </c>
      <c r="D74" s="184"/>
      <c r="E74" s="184" t="s">
        <v>66</v>
      </c>
      <c r="F74" s="184" t="s">
        <v>79</v>
      </c>
      <c r="G74" s="184" t="s">
        <v>66</v>
      </c>
      <c r="H74" s="87"/>
      <c r="I74" s="87"/>
      <c r="J74" s="87"/>
      <c r="K74" s="176"/>
      <c r="L74" s="79">
        <v>24</v>
      </c>
      <c r="M74" s="79">
        <v>12</v>
      </c>
      <c r="N74" s="79">
        <v>4</v>
      </c>
      <c r="O74" s="88">
        <v>1</v>
      </c>
      <c r="P74" s="89">
        <v>0</v>
      </c>
      <c r="Q74" s="90">
        <f>O74+P74</f>
        <v>1</v>
      </c>
      <c r="R74" s="80">
        <f>IFERROR(Q74/N74,"-")</f>
        <v>0.25</v>
      </c>
      <c r="S74" s="79">
        <v>0</v>
      </c>
      <c r="T74" s="79">
        <v>0</v>
      </c>
      <c r="U74" s="80">
        <f>IFERROR(T74/(Q74),"-")</f>
        <v>0</v>
      </c>
      <c r="V74" s="81"/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1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</v>
      </c>
      <c r="B75" s="184" t="s">
        <v>206</v>
      </c>
      <c r="C75" s="184" t="s">
        <v>58</v>
      </c>
      <c r="D75" s="184"/>
      <c r="E75" s="184" t="s">
        <v>116</v>
      </c>
      <c r="F75" s="184" t="s">
        <v>69</v>
      </c>
      <c r="G75" s="184" t="s">
        <v>61</v>
      </c>
      <c r="H75" s="87" t="s">
        <v>132</v>
      </c>
      <c r="I75" s="87" t="s">
        <v>207</v>
      </c>
      <c r="J75" s="186" t="s">
        <v>201</v>
      </c>
      <c r="K75" s="176">
        <v>30000</v>
      </c>
      <c r="L75" s="79">
        <v>4</v>
      </c>
      <c r="M75" s="79">
        <v>0</v>
      </c>
      <c r="N75" s="79">
        <v>19</v>
      </c>
      <c r="O75" s="88">
        <v>2</v>
      </c>
      <c r="P75" s="89">
        <v>0</v>
      </c>
      <c r="Q75" s="90">
        <f>O75+P75</f>
        <v>2</v>
      </c>
      <c r="R75" s="80">
        <f>IFERROR(Q75/N75,"-")</f>
        <v>0.10526315789474</v>
      </c>
      <c r="S75" s="79">
        <v>0</v>
      </c>
      <c r="T75" s="79">
        <v>1</v>
      </c>
      <c r="U75" s="80">
        <f>IFERROR(T75/(Q75),"-")</f>
        <v>0.5</v>
      </c>
      <c r="V75" s="81">
        <f>IFERROR(K75/SUM(Q75:Q76),"-")</f>
        <v>10000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-30000</v>
      </c>
      <c r="AC75" s="83">
        <f>SUM(Y75:Y76)/SUM(K75:K76)</f>
        <v>0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2</v>
      </c>
      <c r="BG75" s="110">
        <f>IF(Q75=0,"",IF(BF75=0,"",(BF75/Q75)))</f>
        <v>1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/>
      <c r="BP75" s="117">
        <f>IF(Q75=0,"",IF(BO75=0,"",(BO75/Q75)))</f>
        <v>0</v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208</v>
      </c>
      <c r="C76" s="184" t="s">
        <v>58</v>
      </c>
      <c r="D76" s="184"/>
      <c r="E76" s="184" t="s">
        <v>116</v>
      </c>
      <c r="F76" s="184" t="s">
        <v>69</v>
      </c>
      <c r="G76" s="184" t="s">
        <v>66</v>
      </c>
      <c r="H76" s="87"/>
      <c r="I76" s="87"/>
      <c r="J76" s="87"/>
      <c r="K76" s="176"/>
      <c r="L76" s="79">
        <v>35</v>
      </c>
      <c r="M76" s="79">
        <v>8</v>
      </c>
      <c r="N76" s="79">
        <v>4</v>
      </c>
      <c r="O76" s="88">
        <v>1</v>
      </c>
      <c r="P76" s="89">
        <v>0</v>
      </c>
      <c r="Q76" s="90">
        <f>O76+P76</f>
        <v>1</v>
      </c>
      <c r="R76" s="80">
        <f>IFERROR(Q76/N76,"-")</f>
        <v>0.25</v>
      </c>
      <c r="S76" s="79">
        <v>0</v>
      </c>
      <c r="T76" s="79">
        <v>0</v>
      </c>
      <c r="U76" s="80">
        <f>IFERROR(T76/(Q76),"-")</f>
        <v>0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1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</v>
      </c>
      <c r="B77" s="184" t="s">
        <v>209</v>
      </c>
      <c r="C77" s="184" t="s">
        <v>58</v>
      </c>
      <c r="D77" s="184"/>
      <c r="E77" s="184" t="s">
        <v>116</v>
      </c>
      <c r="F77" s="184" t="s">
        <v>73</v>
      </c>
      <c r="G77" s="184" t="s">
        <v>61</v>
      </c>
      <c r="H77" s="87" t="s">
        <v>132</v>
      </c>
      <c r="I77" s="87" t="s">
        <v>207</v>
      </c>
      <c r="J77" s="185" t="s">
        <v>64</v>
      </c>
      <c r="K77" s="176">
        <v>30000</v>
      </c>
      <c r="L77" s="79">
        <v>4</v>
      </c>
      <c r="M77" s="79">
        <v>0</v>
      </c>
      <c r="N77" s="79">
        <v>26</v>
      </c>
      <c r="O77" s="88">
        <v>2</v>
      </c>
      <c r="P77" s="89">
        <v>0</v>
      </c>
      <c r="Q77" s="90">
        <f>O77+P77</f>
        <v>2</v>
      </c>
      <c r="R77" s="80">
        <f>IFERROR(Q77/N77,"-")</f>
        <v>0.076923076923077</v>
      </c>
      <c r="S77" s="79">
        <v>0</v>
      </c>
      <c r="T77" s="79">
        <v>0</v>
      </c>
      <c r="U77" s="80">
        <f>IFERROR(T77/(Q77),"-")</f>
        <v>0</v>
      </c>
      <c r="V77" s="81">
        <f>IFERROR(K77/SUM(Q77:Q78),"-")</f>
        <v>10000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SUM(Y77:Y78)-SUM(K77:K78)</f>
        <v>-30000</v>
      </c>
      <c r="AC77" s="83">
        <f>SUM(Y77:Y78)/SUM(K77:K78)</f>
        <v>0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>
        <v>1</v>
      </c>
      <c r="AX77" s="104">
        <f>IF(Q77=0,"",IF(AW77=0,"",(AW77/Q77)))</f>
        <v>0.5</v>
      </c>
      <c r="AY77" s="103"/>
      <c r="AZ77" s="105">
        <f>IFERROR(AY77/AW77,"-")</f>
        <v>0</v>
      </c>
      <c r="BA77" s="106"/>
      <c r="BB77" s="107">
        <f>IFERROR(BA77/AW77,"-")</f>
        <v>0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1</v>
      </c>
      <c r="BP77" s="117">
        <f>IF(Q77=0,"",IF(BO77=0,"",(BO77/Q77)))</f>
        <v>0.5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210</v>
      </c>
      <c r="C78" s="184" t="s">
        <v>58</v>
      </c>
      <c r="D78" s="184"/>
      <c r="E78" s="184" t="s">
        <v>116</v>
      </c>
      <c r="F78" s="184" t="s">
        <v>73</v>
      </c>
      <c r="G78" s="184" t="s">
        <v>66</v>
      </c>
      <c r="H78" s="87"/>
      <c r="I78" s="87"/>
      <c r="J78" s="87"/>
      <c r="K78" s="176"/>
      <c r="L78" s="79">
        <v>11</v>
      </c>
      <c r="M78" s="79">
        <v>10</v>
      </c>
      <c r="N78" s="79">
        <v>1</v>
      </c>
      <c r="O78" s="88">
        <v>1</v>
      </c>
      <c r="P78" s="89">
        <v>0</v>
      </c>
      <c r="Q78" s="90">
        <f>O78+P78</f>
        <v>1</v>
      </c>
      <c r="R78" s="80">
        <f>IFERROR(Q78/N78,"-")</f>
        <v>1</v>
      </c>
      <c r="S78" s="79">
        <v>0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1</v>
      </c>
      <c r="BG78" s="110">
        <f>IF(Q78=0,"",IF(BF78=0,"",(BF78/Q78)))</f>
        <v>1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/>
      <c r="BP78" s="117">
        <f>IF(Q78=0,"",IF(BO78=0,"",(BO78/Q78)))</f>
        <v>0</v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0</v>
      </c>
      <c r="B79" s="184" t="s">
        <v>211</v>
      </c>
      <c r="C79" s="184" t="s">
        <v>58</v>
      </c>
      <c r="D79" s="184"/>
      <c r="E79" s="184" t="s">
        <v>116</v>
      </c>
      <c r="F79" s="184" t="s">
        <v>76</v>
      </c>
      <c r="G79" s="184" t="s">
        <v>61</v>
      </c>
      <c r="H79" s="87" t="s">
        <v>132</v>
      </c>
      <c r="I79" s="87" t="s">
        <v>207</v>
      </c>
      <c r="J79" s="186" t="s">
        <v>177</v>
      </c>
      <c r="K79" s="176">
        <v>30000</v>
      </c>
      <c r="L79" s="79">
        <v>2</v>
      </c>
      <c r="M79" s="79">
        <v>0</v>
      </c>
      <c r="N79" s="79">
        <v>20</v>
      </c>
      <c r="O79" s="88">
        <v>1</v>
      </c>
      <c r="P79" s="89">
        <v>0</v>
      </c>
      <c r="Q79" s="90">
        <f>O79+P79</f>
        <v>1</v>
      </c>
      <c r="R79" s="80">
        <f>IFERROR(Q79/N79,"-")</f>
        <v>0.05</v>
      </c>
      <c r="S79" s="79">
        <v>0</v>
      </c>
      <c r="T79" s="79">
        <v>0</v>
      </c>
      <c r="U79" s="80">
        <f>IFERROR(T79/(Q79),"-")</f>
        <v>0</v>
      </c>
      <c r="V79" s="81">
        <f>IFERROR(K79/SUM(Q79:Q80),"-")</f>
        <v>15000</v>
      </c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>
        <f>SUM(Y79:Y80)-SUM(K79:K80)</f>
        <v>-30000</v>
      </c>
      <c r="AC79" s="83">
        <f>SUM(Y79:Y80)/SUM(K79:K80)</f>
        <v>0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1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/>
      <c r="BP79" s="117">
        <f>IF(Q79=0,"",IF(BO79=0,"",(BO79/Q79)))</f>
        <v>0</v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212</v>
      </c>
      <c r="C80" s="184" t="s">
        <v>58</v>
      </c>
      <c r="D80" s="184"/>
      <c r="E80" s="184" t="s">
        <v>116</v>
      </c>
      <c r="F80" s="184" t="s">
        <v>76</v>
      </c>
      <c r="G80" s="184" t="s">
        <v>66</v>
      </c>
      <c r="H80" s="87"/>
      <c r="I80" s="87"/>
      <c r="J80" s="87"/>
      <c r="K80" s="176"/>
      <c r="L80" s="79">
        <v>33</v>
      </c>
      <c r="M80" s="79">
        <v>5</v>
      </c>
      <c r="N80" s="79">
        <v>0</v>
      </c>
      <c r="O80" s="88">
        <v>1</v>
      </c>
      <c r="P80" s="89">
        <v>0</v>
      </c>
      <c r="Q80" s="90">
        <f>O80+P80</f>
        <v>1</v>
      </c>
      <c r="R80" s="80" t="str">
        <f>IFERROR(Q80/N80,"-")</f>
        <v>-</v>
      </c>
      <c r="S80" s="79">
        <v>0</v>
      </c>
      <c r="T80" s="79">
        <v>1</v>
      </c>
      <c r="U80" s="80">
        <f>IFERROR(T80/(Q80),"-")</f>
        <v>1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1</v>
      </c>
      <c r="BP80" s="117">
        <f>IF(Q80=0,"",IF(BO80=0,"",(BO80/Q80)))</f>
        <v>1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0.33333333333333</v>
      </c>
      <c r="B81" s="184" t="s">
        <v>213</v>
      </c>
      <c r="C81" s="184" t="s">
        <v>58</v>
      </c>
      <c r="D81" s="184"/>
      <c r="E81" s="184" t="s">
        <v>116</v>
      </c>
      <c r="F81" s="184" t="s">
        <v>79</v>
      </c>
      <c r="G81" s="184" t="s">
        <v>61</v>
      </c>
      <c r="H81" s="87" t="s">
        <v>132</v>
      </c>
      <c r="I81" s="87" t="s">
        <v>207</v>
      </c>
      <c r="J81" s="185" t="s">
        <v>144</v>
      </c>
      <c r="K81" s="176">
        <v>30000</v>
      </c>
      <c r="L81" s="79">
        <v>1</v>
      </c>
      <c r="M81" s="79">
        <v>0</v>
      </c>
      <c r="N81" s="79">
        <v>19</v>
      </c>
      <c r="O81" s="88">
        <v>0</v>
      </c>
      <c r="P81" s="89">
        <v>0</v>
      </c>
      <c r="Q81" s="90">
        <f>O81+P81</f>
        <v>0</v>
      </c>
      <c r="R81" s="80">
        <f>IFERROR(Q81/N81,"-")</f>
        <v>0</v>
      </c>
      <c r="S81" s="79">
        <v>0</v>
      </c>
      <c r="T81" s="79">
        <v>0</v>
      </c>
      <c r="U81" s="80" t="str">
        <f>IFERROR(T81/(Q81),"-")</f>
        <v>-</v>
      </c>
      <c r="V81" s="81">
        <f>IFERROR(K81/SUM(Q81:Q82),"-")</f>
        <v>30000</v>
      </c>
      <c r="W81" s="82">
        <v>0</v>
      </c>
      <c r="X81" s="80" t="str">
        <f>IF(Q81=0,"-",W81/Q81)</f>
        <v>-</v>
      </c>
      <c r="Y81" s="181">
        <v>0</v>
      </c>
      <c r="Z81" s="182" t="str">
        <f>IFERROR(Y81/Q81,"-")</f>
        <v>-</v>
      </c>
      <c r="AA81" s="182" t="str">
        <f>IFERROR(Y81/W81,"-")</f>
        <v>-</v>
      </c>
      <c r="AB81" s="176">
        <f>SUM(Y81:Y82)-SUM(K81:K82)</f>
        <v>-20000</v>
      </c>
      <c r="AC81" s="83">
        <f>SUM(Y81:Y82)/SUM(K81:K82)</f>
        <v>0.33333333333333</v>
      </c>
      <c r="AD81" s="77"/>
      <c r="AE81" s="91"/>
      <c r="AF81" s="92" t="str">
        <f>IF(Q81=0,"",IF(AE81=0,"",(AE81/Q81)))</f>
        <v/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 t="str">
        <f>IF(Q81=0,"",IF(AN81=0,"",(AN81/Q81)))</f>
        <v/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 t="str">
        <f>IF(Q81=0,"",IF(AW81=0,"",(AW81/Q81)))</f>
        <v/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 t="str">
        <f>IF(Q81=0,"",IF(BF81=0,"",(BF81/Q81)))</f>
        <v/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/>
      <c r="BP81" s="117" t="str">
        <f>IF(Q81=0,"",IF(BO81=0,"",(BO81/Q81)))</f>
        <v/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/>
      <c r="BY81" s="124" t="str">
        <f>IF(Q81=0,"",IF(BX81=0,"",(BX81/Q81)))</f>
        <v/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 t="str">
        <f>IF(Q81=0,"",IF(CG81=0,"",(CG81/Q81)))</f>
        <v/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214</v>
      </c>
      <c r="C82" s="184" t="s">
        <v>58</v>
      </c>
      <c r="D82" s="184"/>
      <c r="E82" s="184" t="s">
        <v>116</v>
      </c>
      <c r="F82" s="184" t="s">
        <v>79</v>
      </c>
      <c r="G82" s="184" t="s">
        <v>66</v>
      </c>
      <c r="H82" s="87"/>
      <c r="I82" s="87"/>
      <c r="J82" s="87"/>
      <c r="K82" s="176"/>
      <c r="L82" s="79">
        <v>5</v>
      </c>
      <c r="M82" s="79">
        <v>5</v>
      </c>
      <c r="N82" s="79">
        <v>0</v>
      </c>
      <c r="O82" s="88">
        <v>1</v>
      </c>
      <c r="P82" s="89">
        <v>0</v>
      </c>
      <c r="Q82" s="90">
        <f>O82+P82</f>
        <v>1</v>
      </c>
      <c r="R82" s="80" t="str">
        <f>IFERROR(Q82/N82,"-")</f>
        <v>-</v>
      </c>
      <c r="S82" s="79">
        <v>1</v>
      </c>
      <c r="T82" s="79">
        <v>0</v>
      </c>
      <c r="U82" s="80">
        <f>IFERROR(T82/(Q82),"-")</f>
        <v>0</v>
      </c>
      <c r="V82" s="81"/>
      <c r="W82" s="82">
        <v>1</v>
      </c>
      <c r="X82" s="80">
        <f>IF(Q82=0,"-",W82/Q82)</f>
        <v>1</v>
      </c>
      <c r="Y82" s="181">
        <v>10000</v>
      </c>
      <c r="Z82" s="182">
        <f>IFERROR(Y82/Q82,"-")</f>
        <v>10000</v>
      </c>
      <c r="AA82" s="182">
        <f>IFERROR(Y82/W82,"-")</f>
        <v>10000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/>
      <c r="BP82" s="117">
        <f>IF(Q82=0,"",IF(BO82=0,"",(BO82/Q82)))</f>
        <v>0</v>
      </c>
      <c r="BQ82" s="118"/>
      <c r="BR82" s="119" t="str">
        <f>IFERROR(BQ82/BO82,"-")</f>
        <v>-</v>
      </c>
      <c r="BS82" s="120"/>
      <c r="BT82" s="121" t="str">
        <f>IFERROR(BS82/BO82,"-")</f>
        <v>-</v>
      </c>
      <c r="BU82" s="122"/>
      <c r="BV82" s="122"/>
      <c r="BW82" s="122"/>
      <c r="BX82" s="123">
        <v>1</v>
      </c>
      <c r="BY82" s="124">
        <f>IF(Q82=0,"",IF(BX82=0,"",(BX82/Q82)))</f>
        <v>1</v>
      </c>
      <c r="BZ82" s="125">
        <v>1</v>
      </c>
      <c r="CA82" s="126">
        <f>IFERROR(BZ82/BX82,"-")</f>
        <v>1</v>
      </c>
      <c r="CB82" s="127">
        <v>10000</v>
      </c>
      <c r="CC82" s="128">
        <f>IFERROR(CB82/BX82,"-")</f>
        <v>10000</v>
      </c>
      <c r="CD82" s="129"/>
      <c r="CE82" s="129">
        <v>1</v>
      </c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10000</v>
      </c>
      <c r="CR82" s="138">
        <v>10000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>
        <f>AC83</f>
        <v>0</v>
      </c>
      <c r="B83" s="184" t="s">
        <v>215</v>
      </c>
      <c r="C83" s="184" t="s">
        <v>58</v>
      </c>
      <c r="D83" s="184"/>
      <c r="E83" s="184" t="s">
        <v>116</v>
      </c>
      <c r="F83" s="184" t="s">
        <v>69</v>
      </c>
      <c r="G83" s="184" t="s">
        <v>61</v>
      </c>
      <c r="H83" s="87" t="s">
        <v>132</v>
      </c>
      <c r="I83" s="87" t="s">
        <v>207</v>
      </c>
      <c r="J83" s="186" t="s">
        <v>156</v>
      </c>
      <c r="K83" s="176">
        <v>30000</v>
      </c>
      <c r="L83" s="79">
        <v>1</v>
      </c>
      <c r="M83" s="79">
        <v>0</v>
      </c>
      <c r="N83" s="79">
        <v>12</v>
      </c>
      <c r="O83" s="88">
        <v>1</v>
      </c>
      <c r="P83" s="89">
        <v>0</v>
      </c>
      <c r="Q83" s="90">
        <f>O83+P83</f>
        <v>1</v>
      </c>
      <c r="R83" s="80">
        <f>IFERROR(Q83/N83,"-")</f>
        <v>0.083333333333333</v>
      </c>
      <c r="S83" s="79">
        <v>0</v>
      </c>
      <c r="T83" s="79">
        <v>0</v>
      </c>
      <c r="U83" s="80">
        <f>IFERROR(T83/(Q83),"-")</f>
        <v>0</v>
      </c>
      <c r="V83" s="81">
        <f>IFERROR(K83/SUM(Q83:Q84),"-")</f>
        <v>15000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-30000</v>
      </c>
      <c r="AC83" s="83">
        <f>SUM(Y83:Y84)/SUM(K83:K84)</f>
        <v>0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1</v>
      </c>
      <c r="BG83" s="110">
        <f>IF(Q83=0,"",IF(BF83=0,"",(BF83/Q83)))</f>
        <v>1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/>
      <c r="BP83" s="117">
        <f>IF(Q83=0,"",IF(BO83=0,"",(BO83/Q83)))</f>
        <v>0</v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216</v>
      </c>
      <c r="C84" s="184" t="s">
        <v>58</v>
      </c>
      <c r="D84" s="184"/>
      <c r="E84" s="184" t="s">
        <v>116</v>
      </c>
      <c r="F84" s="184" t="s">
        <v>69</v>
      </c>
      <c r="G84" s="184" t="s">
        <v>66</v>
      </c>
      <c r="H84" s="87"/>
      <c r="I84" s="87"/>
      <c r="J84" s="87"/>
      <c r="K84" s="176"/>
      <c r="L84" s="79">
        <v>34</v>
      </c>
      <c r="M84" s="79">
        <v>7</v>
      </c>
      <c r="N84" s="79">
        <v>0</v>
      </c>
      <c r="O84" s="88">
        <v>1</v>
      </c>
      <c r="P84" s="89">
        <v>0</v>
      </c>
      <c r="Q84" s="90">
        <f>O84+P84</f>
        <v>1</v>
      </c>
      <c r="R84" s="80" t="str">
        <f>IFERROR(Q84/N84,"-")</f>
        <v>-</v>
      </c>
      <c r="S84" s="79">
        <v>0</v>
      </c>
      <c r="T84" s="79">
        <v>0</v>
      </c>
      <c r="U84" s="80">
        <f>IFERROR(T84/(Q84),"-")</f>
        <v>0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1</v>
      </c>
      <c r="BG84" s="110">
        <f>IF(Q84=0,"",IF(BF84=0,"",(BF84/Q84)))</f>
        <v>1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/>
      <c r="BP84" s="117">
        <f>IF(Q84=0,"",IF(BO84=0,"",(BO84/Q84)))</f>
        <v>0</v>
      </c>
      <c r="BQ84" s="118"/>
      <c r="BR84" s="119" t="str">
        <f>IFERROR(BQ84/BO84,"-")</f>
        <v>-</v>
      </c>
      <c r="BS84" s="120"/>
      <c r="BT84" s="121" t="str">
        <f>IFERROR(BS84/BO84,"-")</f>
        <v>-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0.16666666666667</v>
      </c>
      <c r="B85" s="184" t="s">
        <v>217</v>
      </c>
      <c r="C85" s="184" t="s">
        <v>58</v>
      </c>
      <c r="D85" s="184"/>
      <c r="E85" s="184" t="s">
        <v>116</v>
      </c>
      <c r="F85" s="184" t="s">
        <v>73</v>
      </c>
      <c r="G85" s="184" t="s">
        <v>61</v>
      </c>
      <c r="H85" s="87" t="s">
        <v>132</v>
      </c>
      <c r="I85" s="87" t="s">
        <v>207</v>
      </c>
      <c r="J85" s="185" t="s">
        <v>167</v>
      </c>
      <c r="K85" s="176">
        <v>30000</v>
      </c>
      <c r="L85" s="79">
        <v>8</v>
      </c>
      <c r="M85" s="79">
        <v>0</v>
      </c>
      <c r="N85" s="79">
        <v>28</v>
      </c>
      <c r="O85" s="88">
        <v>2</v>
      </c>
      <c r="P85" s="89">
        <v>0</v>
      </c>
      <c r="Q85" s="90">
        <f>O85+P85</f>
        <v>2</v>
      </c>
      <c r="R85" s="80">
        <f>IFERROR(Q85/N85,"-")</f>
        <v>0.071428571428571</v>
      </c>
      <c r="S85" s="79">
        <v>0</v>
      </c>
      <c r="T85" s="79">
        <v>0</v>
      </c>
      <c r="U85" s="80">
        <f>IFERROR(T85/(Q85),"-")</f>
        <v>0</v>
      </c>
      <c r="V85" s="81">
        <f>IFERROR(K85/SUM(Q85:Q86),"-")</f>
        <v>10000</v>
      </c>
      <c r="W85" s="82">
        <v>0</v>
      </c>
      <c r="X85" s="80">
        <f>IF(Q85=0,"-",W85/Q85)</f>
        <v>0</v>
      </c>
      <c r="Y85" s="181">
        <v>0</v>
      </c>
      <c r="Z85" s="182">
        <f>IFERROR(Y85/Q85,"-")</f>
        <v>0</v>
      </c>
      <c r="AA85" s="182" t="str">
        <f>IFERROR(Y85/W85,"-")</f>
        <v>-</v>
      </c>
      <c r="AB85" s="176">
        <f>SUM(Y85:Y86)-SUM(K85:K86)</f>
        <v>-25000</v>
      </c>
      <c r="AC85" s="83">
        <f>SUM(Y85:Y86)/SUM(K85:K86)</f>
        <v>0.16666666666667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1</v>
      </c>
      <c r="BG85" s="110">
        <f>IF(Q85=0,"",IF(BF85=0,"",(BF85/Q85)))</f>
        <v>0.5</v>
      </c>
      <c r="BH85" s="109"/>
      <c r="BI85" s="111">
        <f>IFERROR(BH85/BF85,"-")</f>
        <v>0</v>
      </c>
      <c r="BJ85" s="112"/>
      <c r="BK85" s="113">
        <f>IFERROR(BJ85/BF85,"-")</f>
        <v>0</v>
      </c>
      <c r="BL85" s="114"/>
      <c r="BM85" s="114"/>
      <c r="BN85" s="114"/>
      <c r="BO85" s="116">
        <v>1</v>
      </c>
      <c r="BP85" s="117">
        <f>IF(Q85=0,"",IF(BO85=0,"",(BO85/Q85)))</f>
        <v>0.5</v>
      </c>
      <c r="BQ85" s="118"/>
      <c r="BR85" s="119">
        <f>IFERROR(BQ85/BO85,"-")</f>
        <v>0</v>
      </c>
      <c r="BS85" s="120"/>
      <c r="BT85" s="121">
        <f>IFERROR(BS85/BO85,"-")</f>
        <v>0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218</v>
      </c>
      <c r="C86" s="184" t="s">
        <v>58</v>
      </c>
      <c r="D86" s="184"/>
      <c r="E86" s="184" t="s">
        <v>116</v>
      </c>
      <c r="F86" s="184" t="s">
        <v>73</v>
      </c>
      <c r="G86" s="184" t="s">
        <v>66</v>
      </c>
      <c r="H86" s="87"/>
      <c r="I86" s="87"/>
      <c r="J86" s="87"/>
      <c r="K86" s="176"/>
      <c r="L86" s="79">
        <v>7</v>
      </c>
      <c r="M86" s="79">
        <v>6</v>
      </c>
      <c r="N86" s="79">
        <v>3</v>
      </c>
      <c r="O86" s="88">
        <v>1</v>
      </c>
      <c r="P86" s="89">
        <v>0</v>
      </c>
      <c r="Q86" s="90">
        <f>O86+P86</f>
        <v>1</v>
      </c>
      <c r="R86" s="80">
        <f>IFERROR(Q86/N86,"-")</f>
        <v>0.33333333333333</v>
      </c>
      <c r="S86" s="79">
        <v>1</v>
      </c>
      <c r="T86" s="79">
        <v>0</v>
      </c>
      <c r="U86" s="80">
        <f>IFERROR(T86/(Q86),"-")</f>
        <v>0</v>
      </c>
      <c r="V86" s="81"/>
      <c r="W86" s="82">
        <v>1</v>
      </c>
      <c r="X86" s="80">
        <f>IF(Q86=0,"-",W86/Q86)</f>
        <v>1</v>
      </c>
      <c r="Y86" s="181">
        <v>5000</v>
      </c>
      <c r="Z86" s="182">
        <f>IFERROR(Y86/Q86,"-")</f>
        <v>5000</v>
      </c>
      <c r="AA86" s="182">
        <f>IFERROR(Y86/W86,"-")</f>
        <v>5000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>
        <v>1</v>
      </c>
      <c r="BY86" s="124">
        <f>IF(Q86=0,"",IF(BX86=0,"",(BX86/Q86)))</f>
        <v>1</v>
      </c>
      <c r="BZ86" s="125">
        <v>1</v>
      </c>
      <c r="CA86" s="126">
        <f>IFERROR(BZ86/BX86,"-")</f>
        <v>1</v>
      </c>
      <c r="CB86" s="127">
        <v>5000</v>
      </c>
      <c r="CC86" s="128">
        <f>IFERROR(CB86/BX86,"-")</f>
        <v>5000</v>
      </c>
      <c r="CD86" s="129">
        <v>1</v>
      </c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1</v>
      </c>
      <c r="CQ86" s="138">
        <v>5000</v>
      </c>
      <c r="CR86" s="138">
        <v>5000</v>
      </c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>
        <f>AC87</f>
        <v>0</v>
      </c>
      <c r="B87" s="184" t="s">
        <v>219</v>
      </c>
      <c r="C87" s="184" t="s">
        <v>58</v>
      </c>
      <c r="D87" s="184"/>
      <c r="E87" s="184" t="s">
        <v>116</v>
      </c>
      <c r="F87" s="184" t="s">
        <v>76</v>
      </c>
      <c r="G87" s="184" t="s">
        <v>61</v>
      </c>
      <c r="H87" s="87" t="s">
        <v>132</v>
      </c>
      <c r="I87" s="87" t="s">
        <v>207</v>
      </c>
      <c r="J87" s="186" t="s">
        <v>162</v>
      </c>
      <c r="K87" s="176">
        <v>30000</v>
      </c>
      <c r="L87" s="79">
        <v>2</v>
      </c>
      <c r="M87" s="79">
        <v>0</v>
      </c>
      <c r="N87" s="79">
        <v>17</v>
      </c>
      <c r="O87" s="88">
        <v>0</v>
      </c>
      <c r="P87" s="89">
        <v>0</v>
      </c>
      <c r="Q87" s="90">
        <f>O87+P87</f>
        <v>0</v>
      </c>
      <c r="R87" s="80">
        <f>IFERROR(Q87/N87,"-")</f>
        <v>0</v>
      </c>
      <c r="S87" s="79">
        <v>0</v>
      </c>
      <c r="T87" s="79">
        <v>0</v>
      </c>
      <c r="U87" s="80" t="str">
        <f>IFERROR(T87/(Q87),"-")</f>
        <v>-</v>
      </c>
      <c r="V87" s="81">
        <f>IFERROR(K87/SUM(Q87:Q88),"-")</f>
        <v>30000</v>
      </c>
      <c r="W87" s="82">
        <v>0</v>
      </c>
      <c r="X87" s="80" t="str">
        <f>IF(Q87=0,"-",W87/Q87)</f>
        <v>-</v>
      </c>
      <c r="Y87" s="181">
        <v>0</v>
      </c>
      <c r="Z87" s="182" t="str">
        <f>IFERROR(Y87/Q87,"-")</f>
        <v>-</v>
      </c>
      <c r="AA87" s="182" t="str">
        <f>IFERROR(Y87/W87,"-")</f>
        <v>-</v>
      </c>
      <c r="AB87" s="176">
        <f>SUM(Y87:Y88)-SUM(K87:K88)</f>
        <v>-30000</v>
      </c>
      <c r="AC87" s="83">
        <f>SUM(Y87:Y88)/SUM(K87:K88)</f>
        <v>0</v>
      </c>
      <c r="AD87" s="77"/>
      <c r="AE87" s="91"/>
      <c r="AF87" s="92" t="str">
        <f>IF(Q87=0,"",IF(AE87=0,"",(AE87/Q87)))</f>
        <v/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 t="str">
        <f>IF(Q87=0,"",IF(AN87=0,"",(AN87/Q87)))</f>
        <v/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 t="str">
        <f>IF(Q87=0,"",IF(AW87=0,"",(AW87/Q87)))</f>
        <v/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 t="str">
        <f>IF(Q87=0,"",IF(BF87=0,"",(BF87/Q87)))</f>
        <v/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/>
      <c r="BP87" s="117" t="str">
        <f>IF(Q87=0,"",IF(BO87=0,"",(BO87/Q87)))</f>
        <v/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/>
      <c r="BY87" s="124" t="str">
        <f>IF(Q87=0,"",IF(BX87=0,"",(BX87/Q87)))</f>
        <v/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 t="str">
        <f>IF(Q87=0,"",IF(CG87=0,"",(CG87/Q87)))</f>
        <v/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220</v>
      </c>
      <c r="C88" s="184" t="s">
        <v>58</v>
      </c>
      <c r="D88" s="184"/>
      <c r="E88" s="184" t="s">
        <v>116</v>
      </c>
      <c r="F88" s="184" t="s">
        <v>76</v>
      </c>
      <c r="G88" s="184" t="s">
        <v>66</v>
      </c>
      <c r="H88" s="87"/>
      <c r="I88" s="87"/>
      <c r="J88" s="87"/>
      <c r="K88" s="176"/>
      <c r="L88" s="79">
        <v>44</v>
      </c>
      <c r="M88" s="79">
        <v>13</v>
      </c>
      <c r="N88" s="79">
        <v>6</v>
      </c>
      <c r="O88" s="88">
        <v>1</v>
      </c>
      <c r="P88" s="89">
        <v>0</v>
      </c>
      <c r="Q88" s="90">
        <f>O88+P88</f>
        <v>1</v>
      </c>
      <c r="R88" s="80">
        <f>IFERROR(Q88/N88,"-")</f>
        <v>0.16666666666667</v>
      </c>
      <c r="S88" s="79">
        <v>0</v>
      </c>
      <c r="T88" s="79">
        <v>0</v>
      </c>
      <c r="U88" s="80">
        <f>IFERROR(T88/(Q88),"-")</f>
        <v>0</v>
      </c>
      <c r="V88" s="81"/>
      <c r="W88" s="82">
        <v>0</v>
      </c>
      <c r="X88" s="80">
        <f>IF(Q88=0,"-",W88/Q88)</f>
        <v>0</v>
      </c>
      <c r="Y88" s="181">
        <v>0</v>
      </c>
      <c r="Z88" s="182">
        <f>IFERROR(Y88/Q88,"-")</f>
        <v>0</v>
      </c>
      <c r="AA88" s="182" t="str">
        <f>IFERROR(Y88/W88,"-")</f>
        <v>-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/>
      <c r="BG88" s="110">
        <f>IF(Q88=0,"",IF(BF88=0,"",(BF88/Q88)))</f>
        <v>0</v>
      </c>
      <c r="BH88" s="109"/>
      <c r="BI88" s="111" t="str">
        <f>IFERROR(BH88/BF88,"-")</f>
        <v>-</v>
      </c>
      <c r="BJ88" s="112"/>
      <c r="BK88" s="113" t="str">
        <f>IFERROR(BJ88/BF88,"-")</f>
        <v>-</v>
      </c>
      <c r="BL88" s="114"/>
      <c r="BM88" s="114"/>
      <c r="BN88" s="114"/>
      <c r="BO88" s="116">
        <v>1</v>
      </c>
      <c r="BP88" s="117">
        <f>IF(Q88=0,"",IF(BO88=0,"",(BO88/Q88)))</f>
        <v>1</v>
      </c>
      <c r="BQ88" s="118"/>
      <c r="BR88" s="119">
        <f>IFERROR(BQ88/BO88,"-")</f>
        <v>0</v>
      </c>
      <c r="BS88" s="120"/>
      <c r="BT88" s="121">
        <f>IFERROR(BS88/BO88,"-")</f>
        <v>0</v>
      </c>
      <c r="BU88" s="122"/>
      <c r="BV88" s="122"/>
      <c r="BW88" s="122"/>
      <c r="BX88" s="123"/>
      <c r="BY88" s="124">
        <f>IF(Q88=0,"",IF(BX88=0,"",(BX88/Q88)))</f>
        <v>0</v>
      </c>
      <c r="BZ88" s="125"/>
      <c r="CA88" s="126" t="str">
        <f>IFERROR(BZ88/BX88,"-")</f>
        <v>-</v>
      </c>
      <c r="CB88" s="127"/>
      <c r="CC88" s="128" t="str">
        <f>IFERROR(CB88/BX88,"-")</f>
        <v>-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0</v>
      </c>
      <c r="CQ88" s="138">
        <v>0</v>
      </c>
      <c r="CR88" s="138"/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>
        <f>AC89</f>
        <v>0.1</v>
      </c>
      <c r="B89" s="184" t="s">
        <v>221</v>
      </c>
      <c r="C89" s="184" t="s">
        <v>58</v>
      </c>
      <c r="D89" s="184"/>
      <c r="E89" s="184" t="s">
        <v>116</v>
      </c>
      <c r="F89" s="184" t="s">
        <v>79</v>
      </c>
      <c r="G89" s="184" t="s">
        <v>61</v>
      </c>
      <c r="H89" s="87" t="s">
        <v>132</v>
      </c>
      <c r="I89" s="87" t="s">
        <v>207</v>
      </c>
      <c r="J89" s="185" t="s">
        <v>148</v>
      </c>
      <c r="K89" s="176">
        <v>30000</v>
      </c>
      <c r="L89" s="79">
        <v>2</v>
      </c>
      <c r="M89" s="79">
        <v>0</v>
      </c>
      <c r="N89" s="79">
        <v>19</v>
      </c>
      <c r="O89" s="88">
        <v>1</v>
      </c>
      <c r="P89" s="89">
        <v>0</v>
      </c>
      <c r="Q89" s="90">
        <f>O89+P89</f>
        <v>1</v>
      </c>
      <c r="R89" s="80">
        <f>IFERROR(Q89/N89,"-")</f>
        <v>0.052631578947368</v>
      </c>
      <c r="S89" s="79">
        <v>1</v>
      </c>
      <c r="T89" s="79">
        <v>0</v>
      </c>
      <c r="U89" s="80">
        <f>IFERROR(T89/(Q89),"-")</f>
        <v>0</v>
      </c>
      <c r="V89" s="81">
        <f>IFERROR(K89/SUM(Q89:Q90),"-")</f>
        <v>30000</v>
      </c>
      <c r="W89" s="82">
        <v>1</v>
      </c>
      <c r="X89" s="80">
        <f>IF(Q89=0,"-",W89/Q89)</f>
        <v>1</v>
      </c>
      <c r="Y89" s="181">
        <v>3000</v>
      </c>
      <c r="Z89" s="182">
        <f>IFERROR(Y89/Q89,"-")</f>
        <v>3000</v>
      </c>
      <c r="AA89" s="182">
        <f>IFERROR(Y89/W89,"-")</f>
        <v>3000</v>
      </c>
      <c r="AB89" s="176">
        <f>SUM(Y89:Y90)-SUM(K89:K90)</f>
        <v>-27000</v>
      </c>
      <c r="AC89" s="83">
        <f>SUM(Y89:Y90)/SUM(K89:K90)</f>
        <v>0.1</v>
      </c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/>
      <c r="BG89" s="110">
        <f>IF(Q89=0,"",IF(BF89=0,"",(BF89/Q89)))</f>
        <v>0</v>
      </c>
      <c r="BH89" s="109"/>
      <c r="BI89" s="111" t="str">
        <f>IFERROR(BH89/BF89,"-")</f>
        <v>-</v>
      </c>
      <c r="BJ89" s="112"/>
      <c r="BK89" s="113" t="str">
        <f>IFERROR(BJ89/BF89,"-")</f>
        <v>-</v>
      </c>
      <c r="BL89" s="114"/>
      <c r="BM89" s="114"/>
      <c r="BN89" s="114"/>
      <c r="BO89" s="116">
        <v>1</v>
      </c>
      <c r="BP89" s="117">
        <f>IF(Q89=0,"",IF(BO89=0,"",(BO89/Q89)))</f>
        <v>1</v>
      </c>
      <c r="BQ89" s="118">
        <v>1</v>
      </c>
      <c r="BR89" s="119">
        <f>IFERROR(BQ89/BO89,"-")</f>
        <v>1</v>
      </c>
      <c r="BS89" s="120">
        <v>3000</v>
      </c>
      <c r="BT89" s="121">
        <f>IFERROR(BS89/BO89,"-")</f>
        <v>3000</v>
      </c>
      <c r="BU89" s="122">
        <v>1</v>
      </c>
      <c r="BV89" s="122"/>
      <c r="BW89" s="122"/>
      <c r="BX89" s="123"/>
      <c r="BY89" s="124">
        <f>IF(Q89=0,"",IF(BX89=0,"",(BX89/Q89)))</f>
        <v>0</v>
      </c>
      <c r="BZ89" s="125"/>
      <c r="CA89" s="126" t="str">
        <f>IFERROR(BZ89/BX89,"-")</f>
        <v>-</v>
      </c>
      <c r="CB89" s="127"/>
      <c r="CC89" s="128" t="str">
        <f>IFERROR(CB89/BX89,"-")</f>
        <v>-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1</v>
      </c>
      <c r="CQ89" s="138">
        <v>3000</v>
      </c>
      <c r="CR89" s="138">
        <v>3000</v>
      </c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222</v>
      </c>
      <c r="C90" s="184" t="s">
        <v>58</v>
      </c>
      <c r="D90" s="184"/>
      <c r="E90" s="184" t="s">
        <v>116</v>
      </c>
      <c r="F90" s="184" t="s">
        <v>79</v>
      </c>
      <c r="G90" s="184" t="s">
        <v>66</v>
      </c>
      <c r="H90" s="87"/>
      <c r="I90" s="87"/>
      <c r="J90" s="87"/>
      <c r="K90" s="176"/>
      <c r="L90" s="79">
        <v>5</v>
      </c>
      <c r="M90" s="79">
        <v>4</v>
      </c>
      <c r="N90" s="79">
        <v>0</v>
      </c>
      <c r="O90" s="88">
        <v>0</v>
      </c>
      <c r="P90" s="89">
        <v>0</v>
      </c>
      <c r="Q90" s="90">
        <f>O90+P90</f>
        <v>0</v>
      </c>
      <c r="R90" s="80" t="str">
        <f>IFERROR(Q90/N90,"-")</f>
        <v>-</v>
      </c>
      <c r="S90" s="79">
        <v>0</v>
      </c>
      <c r="T90" s="79">
        <v>0</v>
      </c>
      <c r="U90" s="80" t="str">
        <f>IFERROR(T90/(Q90),"-")</f>
        <v>-</v>
      </c>
      <c r="V90" s="81"/>
      <c r="W90" s="82">
        <v>0</v>
      </c>
      <c r="X90" s="80" t="str">
        <f>IF(Q90=0,"-",W90/Q90)</f>
        <v>-</v>
      </c>
      <c r="Y90" s="181">
        <v>0</v>
      </c>
      <c r="Z90" s="182" t="str">
        <f>IFERROR(Y90/Q90,"-")</f>
        <v>-</v>
      </c>
      <c r="AA90" s="182" t="str">
        <f>IFERROR(Y90/W90,"-")</f>
        <v>-</v>
      </c>
      <c r="AB90" s="176"/>
      <c r="AC90" s="83"/>
      <c r="AD90" s="77"/>
      <c r="AE90" s="91"/>
      <c r="AF90" s="92" t="str">
        <f>IF(Q90=0,"",IF(AE90=0,"",(AE90/Q90)))</f>
        <v/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 t="str">
        <f>IF(Q90=0,"",IF(AN90=0,"",(AN90/Q90)))</f>
        <v/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 t="str">
        <f>IF(Q90=0,"",IF(AW90=0,"",(AW90/Q90)))</f>
        <v/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/>
      <c r="BG90" s="110" t="str">
        <f>IF(Q90=0,"",IF(BF90=0,"",(BF90/Q90)))</f>
        <v/>
      </c>
      <c r="BH90" s="109"/>
      <c r="BI90" s="111" t="str">
        <f>IFERROR(BH90/BF90,"-")</f>
        <v>-</v>
      </c>
      <c r="BJ90" s="112"/>
      <c r="BK90" s="113" t="str">
        <f>IFERROR(BJ90/BF90,"-")</f>
        <v>-</v>
      </c>
      <c r="BL90" s="114"/>
      <c r="BM90" s="114"/>
      <c r="BN90" s="114"/>
      <c r="BO90" s="116"/>
      <c r="BP90" s="117" t="str">
        <f>IF(Q90=0,"",IF(BO90=0,"",(BO90/Q90)))</f>
        <v/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/>
      <c r="BY90" s="124" t="str">
        <f>IF(Q90=0,"",IF(BX90=0,"",(BX90/Q90)))</f>
        <v/>
      </c>
      <c r="BZ90" s="125"/>
      <c r="CA90" s="126" t="str">
        <f>IFERROR(BZ90/BX90,"-")</f>
        <v>-</v>
      </c>
      <c r="CB90" s="127"/>
      <c r="CC90" s="128" t="str">
        <f>IFERROR(CB90/BX90,"-")</f>
        <v>-</v>
      </c>
      <c r="CD90" s="129"/>
      <c r="CE90" s="129"/>
      <c r="CF90" s="129"/>
      <c r="CG90" s="130"/>
      <c r="CH90" s="131" t="str">
        <f>IF(Q90=0,"",IF(CG90=0,"",(CG90/Q90)))</f>
        <v/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0</v>
      </c>
      <c r="CQ90" s="138">
        <v>0</v>
      </c>
      <c r="CR90" s="138"/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>
        <f>AC91</f>
        <v>0.272</v>
      </c>
      <c r="B91" s="184" t="s">
        <v>223</v>
      </c>
      <c r="C91" s="184" t="s">
        <v>58</v>
      </c>
      <c r="D91" s="184"/>
      <c r="E91" s="184" t="s">
        <v>68</v>
      </c>
      <c r="F91" s="184" t="s">
        <v>79</v>
      </c>
      <c r="G91" s="184" t="s">
        <v>61</v>
      </c>
      <c r="H91" s="87" t="s">
        <v>183</v>
      </c>
      <c r="I91" s="87" t="s">
        <v>224</v>
      </c>
      <c r="J91" s="185" t="s">
        <v>152</v>
      </c>
      <c r="K91" s="176">
        <v>125000</v>
      </c>
      <c r="L91" s="79">
        <v>6</v>
      </c>
      <c r="M91" s="79">
        <v>0</v>
      </c>
      <c r="N91" s="79">
        <v>39</v>
      </c>
      <c r="O91" s="88">
        <v>2</v>
      </c>
      <c r="P91" s="89">
        <v>0</v>
      </c>
      <c r="Q91" s="90">
        <f>O91+P91</f>
        <v>2</v>
      </c>
      <c r="R91" s="80">
        <f>IFERROR(Q91/N91,"-")</f>
        <v>0.051282051282051</v>
      </c>
      <c r="S91" s="79">
        <v>0</v>
      </c>
      <c r="T91" s="79">
        <v>0</v>
      </c>
      <c r="U91" s="80">
        <f>IFERROR(T91/(Q91),"-")</f>
        <v>0</v>
      </c>
      <c r="V91" s="81">
        <f>IFERROR(K91/SUM(Q91:Q96),"-")</f>
        <v>7352.9411764706</v>
      </c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>
        <f>SUM(Y91:Y96)-SUM(K91:K96)</f>
        <v>-91000</v>
      </c>
      <c r="AC91" s="83">
        <f>SUM(Y91:Y96)/SUM(K91:K96)</f>
        <v>0.272</v>
      </c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>
        <v>1</v>
      </c>
      <c r="BG91" s="110">
        <f>IF(Q91=0,"",IF(BF91=0,"",(BF91/Q91)))</f>
        <v>0.5</v>
      </c>
      <c r="BH91" s="109"/>
      <c r="BI91" s="111">
        <f>IFERROR(BH91/BF91,"-")</f>
        <v>0</v>
      </c>
      <c r="BJ91" s="112"/>
      <c r="BK91" s="113">
        <f>IFERROR(BJ91/BF91,"-")</f>
        <v>0</v>
      </c>
      <c r="BL91" s="114"/>
      <c r="BM91" s="114"/>
      <c r="BN91" s="114"/>
      <c r="BO91" s="116">
        <v>1</v>
      </c>
      <c r="BP91" s="117">
        <f>IF(Q91=0,"",IF(BO91=0,"",(BO91/Q91)))</f>
        <v>0.5</v>
      </c>
      <c r="BQ91" s="118"/>
      <c r="BR91" s="119">
        <f>IFERROR(BQ91/BO91,"-")</f>
        <v>0</v>
      </c>
      <c r="BS91" s="120"/>
      <c r="BT91" s="121">
        <f>IFERROR(BS91/BO91,"-")</f>
        <v>0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225</v>
      </c>
      <c r="C92" s="184" t="s">
        <v>58</v>
      </c>
      <c r="D92" s="184"/>
      <c r="E92" s="184" t="s">
        <v>68</v>
      </c>
      <c r="F92" s="184" t="s">
        <v>76</v>
      </c>
      <c r="G92" s="184" t="s">
        <v>61</v>
      </c>
      <c r="H92" s="87" t="s">
        <v>183</v>
      </c>
      <c r="I92" s="87" t="s">
        <v>224</v>
      </c>
      <c r="J92" s="186" t="s">
        <v>201</v>
      </c>
      <c r="K92" s="176"/>
      <c r="L92" s="79">
        <v>6</v>
      </c>
      <c r="M92" s="79">
        <v>0</v>
      </c>
      <c r="N92" s="79">
        <v>47</v>
      </c>
      <c r="O92" s="88">
        <v>3</v>
      </c>
      <c r="P92" s="89">
        <v>0</v>
      </c>
      <c r="Q92" s="90">
        <f>O92+P92</f>
        <v>3</v>
      </c>
      <c r="R92" s="80">
        <f>IFERROR(Q92/N92,"-")</f>
        <v>0.063829787234043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>
        <v>1</v>
      </c>
      <c r="AX92" s="104">
        <f>IF(Q92=0,"",IF(AW92=0,"",(AW92/Q92)))</f>
        <v>0.33333333333333</v>
      </c>
      <c r="AY92" s="103"/>
      <c r="AZ92" s="105">
        <f>IFERROR(AY92/AW92,"-")</f>
        <v>0</v>
      </c>
      <c r="BA92" s="106"/>
      <c r="BB92" s="107">
        <f>IFERROR(BA92/AW92,"-")</f>
        <v>0</v>
      </c>
      <c r="BC92" s="108"/>
      <c r="BD92" s="108"/>
      <c r="BE92" s="108"/>
      <c r="BF92" s="109"/>
      <c r="BG92" s="110">
        <f>IF(Q92=0,"",IF(BF92=0,"",(BF92/Q92)))</f>
        <v>0</v>
      </c>
      <c r="BH92" s="109"/>
      <c r="BI92" s="111" t="str">
        <f>IFERROR(BH92/BF92,"-")</f>
        <v>-</v>
      </c>
      <c r="BJ92" s="112"/>
      <c r="BK92" s="113" t="str">
        <f>IFERROR(BJ92/BF92,"-")</f>
        <v>-</v>
      </c>
      <c r="BL92" s="114"/>
      <c r="BM92" s="114"/>
      <c r="BN92" s="114"/>
      <c r="BO92" s="116">
        <v>1</v>
      </c>
      <c r="BP92" s="117">
        <f>IF(Q92=0,"",IF(BO92=0,"",(BO92/Q92)))</f>
        <v>0.33333333333333</v>
      </c>
      <c r="BQ92" s="118"/>
      <c r="BR92" s="119">
        <f>IFERROR(BQ92/BO92,"-")</f>
        <v>0</v>
      </c>
      <c r="BS92" s="120"/>
      <c r="BT92" s="121">
        <f>IFERROR(BS92/BO92,"-")</f>
        <v>0</v>
      </c>
      <c r="BU92" s="122"/>
      <c r="BV92" s="122"/>
      <c r="BW92" s="122"/>
      <c r="BX92" s="123"/>
      <c r="BY92" s="124">
        <f>IF(Q92=0,"",IF(BX92=0,"",(BX92/Q92)))</f>
        <v>0</v>
      </c>
      <c r="BZ92" s="125"/>
      <c r="CA92" s="126" t="str">
        <f>IFERROR(BZ92/BX92,"-")</f>
        <v>-</v>
      </c>
      <c r="CB92" s="127"/>
      <c r="CC92" s="128" t="str">
        <f>IFERROR(CB92/BX92,"-")</f>
        <v>-</v>
      </c>
      <c r="CD92" s="129"/>
      <c r="CE92" s="129"/>
      <c r="CF92" s="129"/>
      <c r="CG92" s="130">
        <v>1</v>
      </c>
      <c r="CH92" s="131">
        <f>IF(Q92=0,"",IF(CG92=0,"",(CG92/Q92)))</f>
        <v>0.33333333333333</v>
      </c>
      <c r="CI92" s="132"/>
      <c r="CJ92" s="133">
        <f>IFERROR(CI92/CG92,"-")</f>
        <v>0</v>
      </c>
      <c r="CK92" s="134"/>
      <c r="CL92" s="135">
        <f>IFERROR(CK92/CG92,"-")</f>
        <v>0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/>
      <c r="B93" s="184" t="s">
        <v>226</v>
      </c>
      <c r="C93" s="184" t="s">
        <v>58</v>
      </c>
      <c r="D93" s="184"/>
      <c r="E93" s="184" t="s">
        <v>68</v>
      </c>
      <c r="F93" s="184" t="s">
        <v>73</v>
      </c>
      <c r="G93" s="184" t="s">
        <v>61</v>
      </c>
      <c r="H93" s="87" t="s">
        <v>183</v>
      </c>
      <c r="I93" s="87" t="s">
        <v>224</v>
      </c>
      <c r="J93" s="185" t="s">
        <v>144</v>
      </c>
      <c r="K93" s="176"/>
      <c r="L93" s="79">
        <v>4</v>
      </c>
      <c r="M93" s="79">
        <v>0</v>
      </c>
      <c r="N93" s="79">
        <v>45</v>
      </c>
      <c r="O93" s="88">
        <v>2</v>
      </c>
      <c r="P93" s="89">
        <v>0</v>
      </c>
      <c r="Q93" s="90">
        <f>O93+P93</f>
        <v>2</v>
      </c>
      <c r="R93" s="80">
        <f>IFERROR(Q93/N93,"-")</f>
        <v>0.044444444444444</v>
      </c>
      <c r="S93" s="79">
        <v>0</v>
      </c>
      <c r="T93" s="79">
        <v>2</v>
      </c>
      <c r="U93" s="80">
        <f>IFERROR(T93/(Q93),"-")</f>
        <v>1</v>
      </c>
      <c r="V93" s="81"/>
      <c r="W93" s="82">
        <v>0</v>
      </c>
      <c r="X93" s="80">
        <f>IF(Q93=0,"-",W93/Q93)</f>
        <v>0</v>
      </c>
      <c r="Y93" s="181">
        <v>0</v>
      </c>
      <c r="Z93" s="182">
        <f>IFERROR(Y93/Q93,"-")</f>
        <v>0</v>
      </c>
      <c r="AA93" s="182" t="str">
        <f>IFERROR(Y93/W93,"-")</f>
        <v>-</v>
      </c>
      <c r="AB93" s="176"/>
      <c r="AC93" s="83"/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/>
      <c r="AO93" s="98">
        <f>IF(Q93=0,"",IF(AN93=0,"",(AN93/Q93)))</f>
        <v>0</v>
      </c>
      <c r="AP93" s="97"/>
      <c r="AQ93" s="99" t="str">
        <f>IFERROR(AP93/AN93,"-")</f>
        <v>-</v>
      </c>
      <c r="AR93" s="100"/>
      <c r="AS93" s="101" t="str">
        <f>IFERROR(AR93/AN93,"-")</f>
        <v>-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/>
      <c r="BG93" s="110">
        <f>IF(Q93=0,"",IF(BF93=0,"",(BF93/Q93)))</f>
        <v>0</v>
      </c>
      <c r="BH93" s="109"/>
      <c r="BI93" s="111" t="str">
        <f>IFERROR(BH93/BF93,"-")</f>
        <v>-</v>
      </c>
      <c r="BJ93" s="112"/>
      <c r="BK93" s="113" t="str">
        <f>IFERROR(BJ93/BF93,"-")</f>
        <v>-</v>
      </c>
      <c r="BL93" s="114"/>
      <c r="BM93" s="114"/>
      <c r="BN93" s="114"/>
      <c r="BO93" s="116">
        <v>1</v>
      </c>
      <c r="BP93" s="117">
        <f>IF(Q93=0,"",IF(BO93=0,"",(BO93/Q93)))</f>
        <v>0.5</v>
      </c>
      <c r="BQ93" s="118"/>
      <c r="BR93" s="119">
        <f>IFERROR(BQ93/BO93,"-")</f>
        <v>0</v>
      </c>
      <c r="BS93" s="120"/>
      <c r="BT93" s="121">
        <f>IFERROR(BS93/BO93,"-")</f>
        <v>0</v>
      </c>
      <c r="BU93" s="122"/>
      <c r="BV93" s="122"/>
      <c r="BW93" s="122"/>
      <c r="BX93" s="123">
        <v>1</v>
      </c>
      <c r="BY93" s="124">
        <f>IF(Q93=0,"",IF(BX93=0,"",(BX93/Q93)))</f>
        <v>0.5</v>
      </c>
      <c r="BZ93" s="125"/>
      <c r="CA93" s="126">
        <f>IFERROR(BZ93/BX93,"-")</f>
        <v>0</v>
      </c>
      <c r="CB93" s="127"/>
      <c r="CC93" s="128">
        <f>IFERROR(CB93/BX93,"-")</f>
        <v>0</v>
      </c>
      <c r="CD93" s="129"/>
      <c r="CE93" s="129"/>
      <c r="CF93" s="129"/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0</v>
      </c>
      <c r="CQ93" s="138">
        <v>0</v>
      </c>
      <c r="CR93" s="138"/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/>
      <c r="B94" s="184" t="s">
        <v>227</v>
      </c>
      <c r="C94" s="184" t="s">
        <v>58</v>
      </c>
      <c r="D94" s="184"/>
      <c r="E94" s="184" t="s">
        <v>68</v>
      </c>
      <c r="F94" s="184" t="s">
        <v>69</v>
      </c>
      <c r="G94" s="184" t="s">
        <v>61</v>
      </c>
      <c r="H94" s="87" t="s">
        <v>183</v>
      </c>
      <c r="I94" s="87" t="s">
        <v>224</v>
      </c>
      <c r="J94" s="186" t="s">
        <v>156</v>
      </c>
      <c r="K94" s="176"/>
      <c r="L94" s="79">
        <v>15</v>
      </c>
      <c r="M94" s="79">
        <v>0</v>
      </c>
      <c r="N94" s="79">
        <v>27</v>
      </c>
      <c r="O94" s="88">
        <v>4</v>
      </c>
      <c r="P94" s="89">
        <v>0</v>
      </c>
      <c r="Q94" s="90">
        <f>O94+P94</f>
        <v>4</v>
      </c>
      <c r="R94" s="80">
        <f>IFERROR(Q94/N94,"-")</f>
        <v>0.14814814814815</v>
      </c>
      <c r="S94" s="79">
        <v>1</v>
      </c>
      <c r="T94" s="79">
        <v>1</v>
      </c>
      <c r="U94" s="80">
        <f>IFERROR(T94/(Q94),"-")</f>
        <v>0.25</v>
      </c>
      <c r="V94" s="81"/>
      <c r="W94" s="82">
        <v>2</v>
      </c>
      <c r="X94" s="80">
        <f>IF(Q94=0,"-",W94/Q94)</f>
        <v>0.5</v>
      </c>
      <c r="Y94" s="181">
        <v>8000</v>
      </c>
      <c r="Z94" s="182">
        <f>IFERROR(Y94/Q94,"-")</f>
        <v>2000</v>
      </c>
      <c r="AA94" s="182">
        <f>IFERROR(Y94/W94,"-")</f>
        <v>4000</v>
      </c>
      <c r="AB94" s="176"/>
      <c r="AC94" s="83"/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/>
      <c r="AO94" s="98">
        <f>IF(Q94=0,"",IF(AN94=0,"",(AN94/Q94)))</f>
        <v>0</v>
      </c>
      <c r="AP94" s="97"/>
      <c r="AQ94" s="99" t="str">
        <f>IFERROR(AP94/AN94,"-")</f>
        <v>-</v>
      </c>
      <c r="AR94" s="100"/>
      <c r="AS94" s="101" t="str">
        <f>IFERROR(AR94/AN94,"-")</f>
        <v>-</v>
      </c>
      <c r="AT94" s="102"/>
      <c r="AU94" s="102"/>
      <c r="AV94" s="102"/>
      <c r="AW94" s="103">
        <v>1</v>
      </c>
      <c r="AX94" s="104">
        <f>IF(Q94=0,"",IF(AW94=0,"",(AW94/Q94)))</f>
        <v>0.25</v>
      </c>
      <c r="AY94" s="103">
        <v>1</v>
      </c>
      <c r="AZ94" s="105">
        <f>IFERROR(AY94/AW94,"-")</f>
        <v>1</v>
      </c>
      <c r="BA94" s="106">
        <v>5000</v>
      </c>
      <c r="BB94" s="107">
        <f>IFERROR(BA94/AW94,"-")</f>
        <v>5000</v>
      </c>
      <c r="BC94" s="108">
        <v>1</v>
      </c>
      <c r="BD94" s="108"/>
      <c r="BE94" s="108"/>
      <c r="BF94" s="109">
        <v>1</v>
      </c>
      <c r="BG94" s="110">
        <f>IF(Q94=0,"",IF(BF94=0,"",(BF94/Q94)))</f>
        <v>0.25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>
        <v>1</v>
      </c>
      <c r="BP94" s="117">
        <f>IF(Q94=0,"",IF(BO94=0,"",(BO94/Q94)))</f>
        <v>0.25</v>
      </c>
      <c r="BQ94" s="118">
        <v>1</v>
      </c>
      <c r="BR94" s="119">
        <f>IFERROR(BQ94/BO94,"-")</f>
        <v>1</v>
      </c>
      <c r="BS94" s="120">
        <v>3000</v>
      </c>
      <c r="BT94" s="121">
        <f>IFERROR(BS94/BO94,"-")</f>
        <v>3000</v>
      </c>
      <c r="BU94" s="122">
        <v>1</v>
      </c>
      <c r="BV94" s="122"/>
      <c r="BW94" s="122"/>
      <c r="BX94" s="123">
        <v>1</v>
      </c>
      <c r="BY94" s="124">
        <f>IF(Q94=0,"",IF(BX94=0,"",(BX94/Q94)))</f>
        <v>0.25</v>
      </c>
      <c r="BZ94" s="125"/>
      <c r="CA94" s="126">
        <f>IFERROR(BZ94/BX94,"-")</f>
        <v>0</v>
      </c>
      <c r="CB94" s="127"/>
      <c r="CC94" s="128">
        <f>IFERROR(CB94/BX94,"-")</f>
        <v>0</v>
      </c>
      <c r="CD94" s="129"/>
      <c r="CE94" s="129"/>
      <c r="CF94" s="129"/>
      <c r="CG94" s="130"/>
      <c r="CH94" s="131">
        <f>IF(Q94=0,"",IF(CG94=0,"",(CG94/Q94)))</f>
        <v>0</v>
      </c>
      <c r="CI94" s="132"/>
      <c r="CJ94" s="133" t="str">
        <f>IFERROR(CI94/CG94,"-")</f>
        <v>-</v>
      </c>
      <c r="CK94" s="134"/>
      <c r="CL94" s="135" t="str">
        <f>IFERROR(CK94/CG94,"-")</f>
        <v>-</v>
      </c>
      <c r="CM94" s="136"/>
      <c r="CN94" s="136"/>
      <c r="CO94" s="136"/>
      <c r="CP94" s="137">
        <v>2</v>
      </c>
      <c r="CQ94" s="138">
        <v>8000</v>
      </c>
      <c r="CR94" s="138">
        <v>5000</v>
      </c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/>
      <c r="B95" s="184" t="s">
        <v>228</v>
      </c>
      <c r="C95" s="184" t="s">
        <v>58</v>
      </c>
      <c r="D95" s="184"/>
      <c r="E95" s="184" t="s">
        <v>68</v>
      </c>
      <c r="F95" s="184" t="s">
        <v>229</v>
      </c>
      <c r="G95" s="184" t="s">
        <v>61</v>
      </c>
      <c r="H95" s="87" t="s">
        <v>183</v>
      </c>
      <c r="I95" s="87" t="s">
        <v>224</v>
      </c>
      <c r="J95" s="185" t="s">
        <v>148</v>
      </c>
      <c r="K95" s="176"/>
      <c r="L95" s="79">
        <v>2</v>
      </c>
      <c r="M95" s="79">
        <v>0</v>
      </c>
      <c r="N95" s="79">
        <v>17</v>
      </c>
      <c r="O95" s="88">
        <v>1</v>
      </c>
      <c r="P95" s="89">
        <v>0</v>
      </c>
      <c r="Q95" s="90">
        <f>O95+P95</f>
        <v>1</v>
      </c>
      <c r="R95" s="80">
        <f>IFERROR(Q95/N95,"-")</f>
        <v>0.058823529411765</v>
      </c>
      <c r="S95" s="79">
        <v>0</v>
      </c>
      <c r="T95" s="79">
        <v>0</v>
      </c>
      <c r="U95" s="80">
        <f>IFERROR(T95/(Q95),"-")</f>
        <v>0</v>
      </c>
      <c r="V95" s="81"/>
      <c r="W95" s="82">
        <v>0</v>
      </c>
      <c r="X95" s="80">
        <f>IF(Q95=0,"-",W95/Q95)</f>
        <v>0</v>
      </c>
      <c r="Y95" s="181">
        <v>0</v>
      </c>
      <c r="Z95" s="182">
        <f>IFERROR(Y95/Q95,"-")</f>
        <v>0</v>
      </c>
      <c r="AA95" s="182" t="str">
        <f>IFERROR(Y95/W95,"-")</f>
        <v>-</v>
      </c>
      <c r="AB95" s="176"/>
      <c r="AC95" s="83"/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/>
      <c r="AO95" s="98">
        <f>IF(Q95=0,"",IF(AN95=0,"",(AN95/Q95)))</f>
        <v>0</v>
      </c>
      <c r="AP95" s="97"/>
      <c r="AQ95" s="99" t="str">
        <f>IFERROR(AP95/AN95,"-")</f>
        <v>-</v>
      </c>
      <c r="AR95" s="100"/>
      <c r="AS95" s="101" t="str">
        <f>IFERROR(AR95/AN95,"-")</f>
        <v>-</v>
      </c>
      <c r="AT95" s="102"/>
      <c r="AU95" s="102"/>
      <c r="AV95" s="102"/>
      <c r="AW95" s="103"/>
      <c r="AX95" s="104">
        <f>IF(Q95=0,"",IF(AW95=0,"",(AW95/Q95)))</f>
        <v>0</v>
      </c>
      <c r="AY95" s="103"/>
      <c r="AZ95" s="105" t="str">
        <f>IFERROR(AY95/AW95,"-")</f>
        <v>-</v>
      </c>
      <c r="BA95" s="106"/>
      <c r="BB95" s="107" t="str">
        <f>IFERROR(BA95/AW95,"-")</f>
        <v>-</v>
      </c>
      <c r="BC95" s="108"/>
      <c r="BD95" s="108"/>
      <c r="BE95" s="108"/>
      <c r="BF95" s="109">
        <v>1</v>
      </c>
      <c r="BG95" s="110">
        <f>IF(Q95=0,"",IF(BF95=0,"",(BF95/Q95)))</f>
        <v>1</v>
      </c>
      <c r="BH95" s="109"/>
      <c r="BI95" s="111">
        <f>IFERROR(BH95/BF95,"-")</f>
        <v>0</v>
      </c>
      <c r="BJ95" s="112"/>
      <c r="BK95" s="113">
        <f>IFERROR(BJ95/BF95,"-")</f>
        <v>0</v>
      </c>
      <c r="BL95" s="114"/>
      <c r="BM95" s="114"/>
      <c r="BN95" s="114"/>
      <c r="BO95" s="116"/>
      <c r="BP95" s="117">
        <f>IF(Q95=0,"",IF(BO95=0,"",(BO95/Q95)))</f>
        <v>0</v>
      </c>
      <c r="BQ95" s="118"/>
      <c r="BR95" s="119" t="str">
        <f>IFERROR(BQ95/BO95,"-")</f>
        <v>-</v>
      </c>
      <c r="BS95" s="120"/>
      <c r="BT95" s="121" t="str">
        <f>IFERROR(BS95/BO95,"-")</f>
        <v>-</v>
      </c>
      <c r="BU95" s="122"/>
      <c r="BV95" s="122"/>
      <c r="BW95" s="122"/>
      <c r="BX95" s="123"/>
      <c r="BY95" s="124">
        <f>IF(Q95=0,"",IF(BX95=0,"",(BX95/Q95)))</f>
        <v>0</v>
      </c>
      <c r="BZ95" s="125"/>
      <c r="CA95" s="126" t="str">
        <f>IFERROR(BZ95/BX95,"-")</f>
        <v>-</v>
      </c>
      <c r="CB95" s="127"/>
      <c r="CC95" s="128" t="str">
        <f>IFERROR(CB95/BX95,"-")</f>
        <v>-</v>
      </c>
      <c r="CD95" s="129"/>
      <c r="CE95" s="129"/>
      <c r="CF95" s="129"/>
      <c r="CG95" s="130"/>
      <c r="CH95" s="131">
        <f>IF(Q95=0,"",IF(CG95=0,"",(CG95/Q95)))</f>
        <v>0</v>
      </c>
      <c r="CI95" s="132"/>
      <c r="CJ95" s="133" t="str">
        <f>IFERROR(CI95/CG95,"-")</f>
        <v>-</v>
      </c>
      <c r="CK95" s="134"/>
      <c r="CL95" s="135" t="str">
        <f>IFERROR(CK95/CG95,"-")</f>
        <v>-</v>
      </c>
      <c r="CM95" s="136"/>
      <c r="CN95" s="136"/>
      <c r="CO95" s="136"/>
      <c r="CP95" s="137">
        <v>0</v>
      </c>
      <c r="CQ95" s="138">
        <v>0</v>
      </c>
      <c r="CR95" s="138"/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78"/>
      <c r="B96" s="184" t="s">
        <v>230</v>
      </c>
      <c r="C96" s="184" t="s">
        <v>58</v>
      </c>
      <c r="D96" s="184"/>
      <c r="E96" s="184" t="s">
        <v>100</v>
      </c>
      <c r="F96" s="184" t="s">
        <v>100</v>
      </c>
      <c r="G96" s="184" t="s">
        <v>66</v>
      </c>
      <c r="H96" s="87" t="s">
        <v>101</v>
      </c>
      <c r="I96" s="87"/>
      <c r="J96" s="87"/>
      <c r="K96" s="176"/>
      <c r="L96" s="79">
        <v>58</v>
      </c>
      <c r="M96" s="79">
        <v>41</v>
      </c>
      <c r="N96" s="79">
        <v>8</v>
      </c>
      <c r="O96" s="88">
        <v>5</v>
      </c>
      <c r="P96" s="89">
        <v>0</v>
      </c>
      <c r="Q96" s="90">
        <f>O96+P96</f>
        <v>5</v>
      </c>
      <c r="R96" s="80">
        <f>IFERROR(Q96/N96,"-")</f>
        <v>0.625</v>
      </c>
      <c r="S96" s="79">
        <v>0</v>
      </c>
      <c r="T96" s="79">
        <v>2</v>
      </c>
      <c r="U96" s="80">
        <f>IFERROR(T96/(Q96),"-")</f>
        <v>0.4</v>
      </c>
      <c r="V96" s="81"/>
      <c r="W96" s="82">
        <v>1</v>
      </c>
      <c r="X96" s="80">
        <f>IF(Q96=0,"-",W96/Q96)</f>
        <v>0.2</v>
      </c>
      <c r="Y96" s="181">
        <v>26000</v>
      </c>
      <c r="Z96" s="182">
        <f>IFERROR(Y96/Q96,"-")</f>
        <v>5200</v>
      </c>
      <c r="AA96" s="182">
        <f>IFERROR(Y96/W96,"-")</f>
        <v>26000</v>
      </c>
      <c r="AB96" s="176"/>
      <c r="AC96" s="83"/>
      <c r="AD96" s="77"/>
      <c r="AE96" s="91"/>
      <c r="AF96" s="92">
        <f>IF(Q96=0,"",IF(AE96=0,"",(AE96/Q96)))</f>
        <v>0</v>
      </c>
      <c r="AG96" s="91"/>
      <c r="AH96" s="93" t="str">
        <f>IFERROR(AG96/AE96,"-")</f>
        <v>-</v>
      </c>
      <c r="AI96" s="94"/>
      <c r="AJ96" s="95" t="str">
        <f>IFERROR(AI96/AE96,"-")</f>
        <v>-</v>
      </c>
      <c r="AK96" s="96"/>
      <c r="AL96" s="96"/>
      <c r="AM96" s="96"/>
      <c r="AN96" s="97"/>
      <c r="AO96" s="98">
        <f>IF(Q96=0,"",IF(AN96=0,"",(AN96/Q96)))</f>
        <v>0</v>
      </c>
      <c r="AP96" s="97"/>
      <c r="AQ96" s="99" t="str">
        <f>IFERROR(AP96/AN96,"-")</f>
        <v>-</v>
      </c>
      <c r="AR96" s="100"/>
      <c r="AS96" s="101" t="str">
        <f>IFERROR(AR96/AN96,"-")</f>
        <v>-</v>
      </c>
      <c r="AT96" s="102"/>
      <c r="AU96" s="102"/>
      <c r="AV96" s="102"/>
      <c r="AW96" s="103"/>
      <c r="AX96" s="104">
        <f>IF(Q96=0,"",IF(AW96=0,"",(AW96/Q96)))</f>
        <v>0</v>
      </c>
      <c r="AY96" s="103"/>
      <c r="AZ96" s="105" t="str">
        <f>IFERROR(AY96/AW96,"-")</f>
        <v>-</v>
      </c>
      <c r="BA96" s="106"/>
      <c r="BB96" s="107" t="str">
        <f>IFERROR(BA96/AW96,"-")</f>
        <v>-</v>
      </c>
      <c r="BC96" s="108"/>
      <c r="BD96" s="108"/>
      <c r="BE96" s="108"/>
      <c r="BF96" s="109">
        <v>2</v>
      </c>
      <c r="BG96" s="110">
        <f>IF(Q96=0,"",IF(BF96=0,"",(BF96/Q96)))</f>
        <v>0.4</v>
      </c>
      <c r="BH96" s="109"/>
      <c r="BI96" s="111">
        <f>IFERROR(BH96/BF96,"-")</f>
        <v>0</v>
      </c>
      <c r="BJ96" s="112"/>
      <c r="BK96" s="113">
        <f>IFERROR(BJ96/BF96,"-")</f>
        <v>0</v>
      </c>
      <c r="BL96" s="114"/>
      <c r="BM96" s="114"/>
      <c r="BN96" s="114"/>
      <c r="BO96" s="116">
        <v>1</v>
      </c>
      <c r="BP96" s="117">
        <f>IF(Q96=0,"",IF(BO96=0,"",(BO96/Q96)))</f>
        <v>0.2</v>
      </c>
      <c r="BQ96" s="118"/>
      <c r="BR96" s="119">
        <f>IFERROR(BQ96/BO96,"-")</f>
        <v>0</v>
      </c>
      <c r="BS96" s="120"/>
      <c r="BT96" s="121">
        <f>IFERROR(BS96/BO96,"-")</f>
        <v>0</v>
      </c>
      <c r="BU96" s="122"/>
      <c r="BV96" s="122"/>
      <c r="BW96" s="122"/>
      <c r="BX96" s="123">
        <v>2</v>
      </c>
      <c r="BY96" s="124">
        <f>IF(Q96=0,"",IF(BX96=0,"",(BX96/Q96)))</f>
        <v>0.4</v>
      </c>
      <c r="BZ96" s="125">
        <v>1</v>
      </c>
      <c r="CA96" s="126">
        <f>IFERROR(BZ96/BX96,"-")</f>
        <v>0.5</v>
      </c>
      <c r="CB96" s="127">
        <v>26000</v>
      </c>
      <c r="CC96" s="128">
        <f>IFERROR(CB96/BX96,"-")</f>
        <v>13000</v>
      </c>
      <c r="CD96" s="129"/>
      <c r="CE96" s="129"/>
      <c r="CF96" s="129">
        <v>1</v>
      </c>
      <c r="CG96" s="130"/>
      <c r="CH96" s="131">
        <f>IF(Q96=0,"",IF(CG96=0,"",(CG96/Q96)))</f>
        <v>0</v>
      </c>
      <c r="CI96" s="132"/>
      <c r="CJ96" s="133" t="str">
        <f>IFERROR(CI96/CG96,"-")</f>
        <v>-</v>
      </c>
      <c r="CK96" s="134"/>
      <c r="CL96" s="135" t="str">
        <f>IFERROR(CK96/CG96,"-")</f>
        <v>-</v>
      </c>
      <c r="CM96" s="136"/>
      <c r="CN96" s="136"/>
      <c r="CO96" s="136"/>
      <c r="CP96" s="137">
        <v>1</v>
      </c>
      <c r="CQ96" s="138">
        <v>26000</v>
      </c>
      <c r="CR96" s="138">
        <v>26000</v>
      </c>
      <c r="CS96" s="138"/>
      <c r="CT96" s="139" t="str">
        <f>IF(AND(CR96=0,CS96=0),"",IF(AND(CR96&lt;=100000,CS96&lt;=100000),"",IF(CR96/CQ96&gt;0.7,"男高",IF(CS96/CQ96&gt;0.7,"女高",""))))</f>
        <v/>
      </c>
    </row>
    <row r="97" spans="1:99">
      <c r="A97" s="78">
        <f>AC97</f>
        <v>2</v>
      </c>
      <c r="B97" s="184" t="s">
        <v>231</v>
      </c>
      <c r="C97" s="184" t="s">
        <v>58</v>
      </c>
      <c r="D97" s="184"/>
      <c r="E97" s="184" t="s">
        <v>182</v>
      </c>
      <c r="F97" s="184" t="s">
        <v>60</v>
      </c>
      <c r="G97" s="184" t="s">
        <v>61</v>
      </c>
      <c r="H97" s="87" t="s">
        <v>232</v>
      </c>
      <c r="I97" s="87" t="s">
        <v>184</v>
      </c>
      <c r="J97" s="186" t="s">
        <v>201</v>
      </c>
      <c r="K97" s="176">
        <v>150000</v>
      </c>
      <c r="L97" s="79">
        <v>18</v>
      </c>
      <c r="M97" s="79">
        <v>0</v>
      </c>
      <c r="N97" s="79">
        <v>78</v>
      </c>
      <c r="O97" s="88">
        <v>5</v>
      </c>
      <c r="P97" s="89">
        <v>0</v>
      </c>
      <c r="Q97" s="90">
        <f>O97+P97</f>
        <v>5</v>
      </c>
      <c r="R97" s="80">
        <f>IFERROR(Q97/N97,"-")</f>
        <v>0.064102564102564</v>
      </c>
      <c r="S97" s="79">
        <v>1</v>
      </c>
      <c r="T97" s="79">
        <v>1</v>
      </c>
      <c r="U97" s="80">
        <f>IFERROR(T97/(Q97),"-")</f>
        <v>0.2</v>
      </c>
      <c r="V97" s="81">
        <f>IFERROR(K97/SUM(Q97:Q98),"-")</f>
        <v>15000</v>
      </c>
      <c r="W97" s="82">
        <v>1</v>
      </c>
      <c r="X97" s="80">
        <f>IF(Q97=0,"-",W97/Q97)</f>
        <v>0.2</v>
      </c>
      <c r="Y97" s="181">
        <v>300000</v>
      </c>
      <c r="Z97" s="182">
        <f>IFERROR(Y97/Q97,"-")</f>
        <v>60000</v>
      </c>
      <c r="AA97" s="182">
        <f>IFERROR(Y97/W97,"-")</f>
        <v>300000</v>
      </c>
      <c r="AB97" s="176">
        <f>SUM(Y97:Y98)-SUM(K97:K98)</f>
        <v>150000</v>
      </c>
      <c r="AC97" s="83">
        <f>SUM(Y97:Y98)/SUM(K97:K98)</f>
        <v>2</v>
      </c>
      <c r="AD97" s="77"/>
      <c r="AE97" s="91"/>
      <c r="AF97" s="92">
        <f>IF(Q97=0,"",IF(AE97=0,"",(AE97/Q97)))</f>
        <v>0</v>
      </c>
      <c r="AG97" s="91"/>
      <c r="AH97" s="93" t="str">
        <f>IFERROR(AG97/AE97,"-")</f>
        <v>-</v>
      </c>
      <c r="AI97" s="94"/>
      <c r="AJ97" s="95" t="str">
        <f>IFERROR(AI97/AE97,"-")</f>
        <v>-</v>
      </c>
      <c r="AK97" s="96"/>
      <c r="AL97" s="96"/>
      <c r="AM97" s="96"/>
      <c r="AN97" s="97"/>
      <c r="AO97" s="98">
        <f>IF(Q97=0,"",IF(AN97=0,"",(AN97/Q97)))</f>
        <v>0</v>
      </c>
      <c r="AP97" s="97"/>
      <c r="AQ97" s="99" t="str">
        <f>IFERROR(AP97/AN97,"-")</f>
        <v>-</v>
      </c>
      <c r="AR97" s="100"/>
      <c r="AS97" s="101" t="str">
        <f>IFERROR(AR97/AN97,"-")</f>
        <v>-</v>
      </c>
      <c r="AT97" s="102"/>
      <c r="AU97" s="102"/>
      <c r="AV97" s="102"/>
      <c r="AW97" s="103"/>
      <c r="AX97" s="104">
        <f>IF(Q97=0,"",IF(AW97=0,"",(AW97/Q97)))</f>
        <v>0</v>
      </c>
      <c r="AY97" s="103"/>
      <c r="AZ97" s="105" t="str">
        <f>IFERROR(AY97/AW97,"-")</f>
        <v>-</v>
      </c>
      <c r="BA97" s="106"/>
      <c r="BB97" s="107" t="str">
        <f>IFERROR(BA97/AW97,"-")</f>
        <v>-</v>
      </c>
      <c r="BC97" s="108"/>
      <c r="BD97" s="108"/>
      <c r="BE97" s="108"/>
      <c r="BF97" s="109">
        <v>3</v>
      </c>
      <c r="BG97" s="110">
        <f>IF(Q97=0,"",IF(BF97=0,"",(BF97/Q97)))</f>
        <v>0.6</v>
      </c>
      <c r="BH97" s="109"/>
      <c r="BI97" s="111">
        <f>IFERROR(BH97/BF97,"-")</f>
        <v>0</v>
      </c>
      <c r="BJ97" s="112"/>
      <c r="BK97" s="113">
        <f>IFERROR(BJ97/BF97,"-")</f>
        <v>0</v>
      </c>
      <c r="BL97" s="114"/>
      <c r="BM97" s="114"/>
      <c r="BN97" s="114"/>
      <c r="BO97" s="116">
        <v>1</v>
      </c>
      <c r="BP97" s="117">
        <f>IF(Q97=0,"",IF(BO97=0,"",(BO97/Q97)))</f>
        <v>0.2</v>
      </c>
      <c r="BQ97" s="118">
        <v>1</v>
      </c>
      <c r="BR97" s="119">
        <f>IFERROR(BQ97/BO97,"-")</f>
        <v>1</v>
      </c>
      <c r="BS97" s="120">
        <v>300000</v>
      </c>
      <c r="BT97" s="121">
        <f>IFERROR(BS97/BO97,"-")</f>
        <v>300000</v>
      </c>
      <c r="BU97" s="122"/>
      <c r="BV97" s="122"/>
      <c r="BW97" s="122">
        <v>1</v>
      </c>
      <c r="BX97" s="123">
        <v>1</v>
      </c>
      <c r="BY97" s="124">
        <f>IF(Q97=0,"",IF(BX97=0,"",(BX97/Q97)))</f>
        <v>0.2</v>
      </c>
      <c r="BZ97" s="125"/>
      <c r="CA97" s="126">
        <f>IFERROR(BZ97/BX97,"-")</f>
        <v>0</v>
      </c>
      <c r="CB97" s="127"/>
      <c r="CC97" s="128">
        <f>IFERROR(CB97/BX97,"-")</f>
        <v>0</v>
      </c>
      <c r="CD97" s="129"/>
      <c r="CE97" s="129"/>
      <c r="CF97" s="129"/>
      <c r="CG97" s="130"/>
      <c r="CH97" s="131">
        <f>IF(Q97=0,"",IF(CG97=0,"",(CG97/Q97)))</f>
        <v>0</v>
      </c>
      <c r="CI97" s="132"/>
      <c r="CJ97" s="133" t="str">
        <f>IFERROR(CI97/CG97,"-")</f>
        <v>-</v>
      </c>
      <c r="CK97" s="134"/>
      <c r="CL97" s="135" t="str">
        <f>IFERROR(CK97/CG97,"-")</f>
        <v>-</v>
      </c>
      <c r="CM97" s="136"/>
      <c r="CN97" s="136"/>
      <c r="CO97" s="136"/>
      <c r="CP97" s="137">
        <v>1</v>
      </c>
      <c r="CQ97" s="138">
        <v>300000</v>
      </c>
      <c r="CR97" s="138">
        <v>300000</v>
      </c>
      <c r="CS97" s="138"/>
      <c r="CT97" s="139" t="str">
        <f>IF(AND(CR97=0,CS97=0),"",IF(AND(CR97&lt;=100000,CS97&lt;=100000),"",IF(CR97/CQ97&gt;0.7,"男高",IF(CS97/CQ97&gt;0.7,"女高",""))))</f>
        <v>男高</v>
      </c>
    </row>
    <row r="98" spans="1:99">
      <c r="A98" s="78"/>
      <c r="B98" s="184" t="s">
        <v>233</v>
      </c>
      <c r="C98" s="184" t="s">
        <v>58</v>
      </c>
      <c r="D98" s="184"/>
      <c r="E98" s="184" t="s">
        <v>182</v>
      </c>
      <c r="F98" s="184" t="s">
        <v>60</v>
      </c>
      <c r="G98" s="184" t="s">
        <v>66</v>
      </c>
      <c r="H98" s="87"/>
      <c r="I98" s="87"/>
      <c r="J98" s="87"/>
      <c r="K98" s="176"/>
      <c r="L98" s="79">
        <v>168</v>
      </c>
      <c r="M98" s="79">
        <v>28</v>
      </c>
      <c r="N98" s="79">
        <v>12</v>
      </c>
      <c r="O98" s="88">
        <v>5</v>
      </c>
      <c r="P98" s="89">
        <v>0</v>
      </c>
      <c r="Q98" s="90">
        <f>O98+P98</f>
        <v>5</v>
      </c>
      <c r="R98" s="80">
        <f>IFERROR(Q98/N98,"-")</f>
        <v>0.41666666666667</v>
      </c>
      <c r="S98" s="79">
        <v>0</v>
      </c>
      <c r="T98" s="79">
        <v>0</v>
      </c>
      <c r="U98" s="80">
        <f>IFERROR(T98/(Q98),"-")</f>
        <v>0</v>
      </c>
      <c r="V98" s="81"/>
      <c r="W98" s="82">
        <v>0</v>
      </c>
      <c r="X98" s="80">
        <f>IF(Q98=0,"-",W98/Q98)</f>
        <v>0</v>
      </c>
      <c r="Y98" s="181">
        <v>0</v>
      </c>
      <c r="Z98" s="182">
        <f>IFERROR(Y98/Q98,"-")</f>
        <v>0</v>
      </c>
      <c r="AA98" s="182" t="str">
        <f>IFERROR(Y98/W98,"-")</f>
        <v>-</v>
      </c>
      <c r="AB98" s="176"/>
      <c r="AC98" s="83"/>
      <c r="AD98" s="77"/>
      <c r="AE98" s="91"/>
      <c r="AF98" s="92">
        <f>IF(Q98=0,"",IF(AE98=0,"",(AE98/Q98)))</f>
        <v>0</v>
      </c>
      <c r="AG98" s="91"/>
      <c r="AH98" s="93" t="str">
        <f>IFERROR(AG98/AE98,"-")</f>
        <v>-</v>
      </c>
      <c r="AI98" s="94"/>
      <c r="AJ98" s="95" t="str">
        <f>IFERROR(AI98/AE98,"-")</f>
        <v>-</v>
      </c>
      <c r="AK98" s="96"/>
      <c r="AL98" s="96"/>
      <c r="AM98" s="96"/>
      <c r="AN98" s="97"/>
      <c r="AO98" s="98">
        <f>IF(Q98=0,"",IF(AN98=0,"",(AN98/Q98)))</f>
        <v>0</v>
      </c>
      <c r="AP98" s="97"/>
      <c r="AQ98" s="99" t="str">
        <f>IFERROR(AP98/AN98,"-")</f>
        <v>-</v>
      </c>
      <c r="AR98" s="100"/>
      <c r="AS98" s="101" t="str">
        <f>IFERROR(AR98/AN98,"-")</f>
        <v>-</v>
      </c>
      <c r="AT98" s="102"/>
      <c r="AU98" s="102"/>
      <c r="AV98" s="102"/>
      <c r="AW98" s="103"/>
      <c r="AX98" s="104">
        <f>IF(Q98=0,"",IF(AW98=0,"",(AW98/Q98)))</f>
        <v>0</v>
      </c>
      <c r="AY98" s="103"/>
      <c r="AZ98" s="105" t="str">
        <f>IFERROR(AY98/AW98,"-")</f>
        <v>-</v>
      </c>
      <c r="BA98" s="106"/>
      <c r="BB98" s="107" t="str">
        <f>IFERROR(BA98/AW98,"-")</f>
        <v>-</v>
      </c>
      <c r="BC98" s="108"/>
      <c r="BD98" s="108"/>
      <c r="BE98" s="108"/>
      <c r="BF98" s="109">
        <v>1</v>
      </c>
      <c r="BG98" s="110">
        <f>IF(Q98=0,"",IF(BF98=0,"",(BF98/Q98)))</f>
        <v>0.2</v>
      </c>
      <c r="BH98" s="109"/>
      <c r="BI98" s="111">
        <f>IFERROR(BH98/BF98,"-")</f>
        <v>0</v>
      </c>
      <c r="BJ98" s="112"/>
      <c r="BK98" s="113">
        <f>IFERROR(BJ98/BF98,"-")</f>
        <v>0</v>
      </c>
      <c r="BL98" s="114"/>
      <c r="BM98" s="114"/>
      <c r="BN98" s="114"/>
      <c r="BO98" s="116">
        <v>2</v>
      </c>
      <c r="BP98" s="117">
        <f>IF(Q98=0,"",IF(BO98=0,"",(BO98/Q98)))</f>
        <v>0.4</v>
      </c>
      <c r="BQ98" s="118"/>
      <c r="BR98" s="119">
        <f>IFERROR(BQ98/BO98,"-")</f>
        <v>0</v>
      </c>
      <c r="BS98" s="120"/>
      <c r="BT98" s="121">
        <f>IFERROR(BS98/BO98,"-")</f>
        <v>0</v>
      </c>
      <c r="BU98" s="122"/>
      <c r="BV98" s="122"/>
      <c r="BW98" s="122"/>
      <c r="BX98" s="123">
        <v>1</v>
      </c>
      <c r="BY98" s="124">
        <f>IF(Q98=0,"",IF(BX98=0,"",(BX98/Q98)))</f>
        <v>0.2</v>
      </c>
      <c r="BZ98" s="125"/>
      <c r="CA98" s="126">
        <f>IFERROR(BZ98/BX98,"-")</f>
        <v>0</v>
      </c>
      <c r="CB98" s="127"/>
      <c r="CC98" s="128">
        <f>IFERROR(CB98/BX98,"-")</f>
        <v>0</v>
      </c>
      <c r="CD98" s="129"/>
      <c r="CE98" s="129"/>
      <c r="CF98" s="129"/>
      <c r="CG98" s="130">
        <v>1</v>
      </c>
      <c r="CH98" s="131">
        <f>IF(Q98=0,"",IF(CG98=0,"",(CG98/Q98)))</f>
        <v>0.2</v>
      </c>
      <c r="CI98" s="132"/>
      <c r="CJ98" s="133">
        <f>IFERROR(CI98/CG98,"-")</f>
        <v>0</v>
      </c>
      <c r="CK98" s="134"/>
      <c r="CL98" s="135">
        <f>IFERROR(CK98/CG98,"-")</f>
        <v>0</v>
      </c>
      <c r="CM98" s="136"/>
      <c r="CN98" s="136"/>
      <c r="CO98" s="136"/>
      <c r="CP98" s="137">
        <v>0</v>
      </c>
      <c r="CQ98" s="138">
        <v>0</v>
      </c>
      <c r="CR98" s="138"/>
      <c r="CS98" s="138"/>
      <c r="CT98" s="139" t="str">
        <f>IF(AND(CR98=0,CS98=0),"",IF(AND(CR98&lt;=100000,CS98&lt;=100000),"",IF(CR98/CQ98&gt;0.7,"男高",IF(CS98/CQ98&gt;0.7,"女高",""))))</f>
        <v/>
      </c>
    </row>
    <row r="99" spans="1:99">
      <c r="A99" s="78">
        <f>AC99</f>
        <v>0.61111111111111</v>
      </c>
      <c r="B99" s="184" t="s">
        <v>234</v>
      </c>
      <c r="C99" s="184" t="s">
        <v>58</v>
      </c>
      <c r="D99" s="184"/>
      <c r="E99" s="184" t="s">
        <v>137</v>
      </c>
      <c r="F99" s="184" t="s">
        <v>138</v>
      </c>
      <c r="G99" s="184" t="s">
        <v>61</v>
      </c>
      <c r="H99" s="87" t="s">
        <v>232</v>
      </c>
      <c r="I99" s="87" t="s">
        <v>133</v>
      </c>
      <c r="J99" s="87" t="s">
        <v>235</v>
      </c>
      <c r="K99" s="176">
        <v>90000</v>
      </c>
      <c r="L99" s="79">
        <v>4</v>
      </c>
      <c r="M99" s="79">
        <v>0</v>
      </c>
      <c r="N99" s="79">
        <v>31</v>
      </c>
      <c r="O99" s="88">
        <v>1</v>
      </c>
      <c r="P99" s="89">
        <v>0</v>
      </c>
      <c r="Q99" s="90">
        <f>O99+P99</f>
        <v>1</v>
      </c>
      <c r="R99" s="80">
        <f>IFERROR(Q99/N99,"-")</f>
        <v>0.032258064516129</v>
      </c>
      <c r="S99" s="79">
        <v>0</v>
      </c>
      <c r="T99" s="79">
        <v>0</v>
      </c>
      <c r="U99" s="80">
        <f>IFERROR(T99/(Q99),"-")</f>
        <v>0</v>
      </c>
      <c r="V99" s="81">
        <f>IFERROR(K99/SUM(Q99:Q100),"-")</f>
        <v>30000</v>
      </c>
      <c r="W99" s="82">
        <v>0</v>
      </c>
      <c r="X99" s="80">
        <f>IF(Q99=0,"-",W99/Q99)</f>
        <v>0</v>
      </c>
      <c r="Y99" s="181">
        <v>0</v>
      </c>
      <c r="Z99" s="182">
        <f>IFERROR(Y99/Q99,"-")</f>
        <v>0</v>
      </c>
      <c r="AA99" s="182" t="str">
        <f>IFERROR(Y99/W99,"-")</f>
        <v>-</v>
      </c>
      <c r="AB99" s="176">
        <f>SUM(Y99:Y100)-SUM(K99:K100)</f>
        <v>-35000</v>
      </c>
      <c r="AC99" s="83">
        <f>SUM(Y99:Y100)/SUM(K99:K100)</f>
        <v>0.61111111111111</v>
      </c>
      <c r="AD99" s="77"/>
      <c r="AE99" s="91"/>
      <c r="AF99" s="92">
        <f>IF(Q99=0,"",IF(AE99=0,"",(AE99/Q99)))</f>
        <v>0</v>
      </c>
      <c r="AG99" s="91"/>
      <c r="AH99" s="93" t="str">
        <f>IFERROR(AG99/AE99,"-")</f>
        <v>-</v>
      </c>
      <c r="AI99" s="94"/>
      <c r="AJ99" s="95" t="str">
        <f>IFERROR(AI99/AE99,"-")</f>
        <v>-</v>
      </c>
      <c r="AK99" s="96"/>
      <c r="AL99" s="96"/>
      <c r="AM99" s="96"/>
      <c r="AN99" s="97"/>
      <c r="AO99" s="98">
        <f>IF(Q99=0,"",IF(AN99=0,"",(AN99/Q99)))</f>
        <v>0</v>
      </c>
      <c r="AP99" s="97"/>
      <c r="AQ99" s="99" t="str">
        <f>IFERROR(AP99/AN99,"-")</f>
        <v>-</v>
      </c>
      <c r="AR99" s="100"/>
      <c r="AS99" s="101" t="str">
        <f>IFERROR(AR99/AN99,"-")</f>
        <v>-</v>
      </c>
      <c r="AT99" s="102"/>
      <c r="AU99" s="102"/>
      <c r="AV99" s="102"/>
      <c r="AW99" s="103"/>
      <c r="AX99" s="104">
        <f>IF(Q99=0,"",IF(AW99=0,"",(AW99/Q99)))</f>
        <v>0</v>
      </c>
      <c r="AY99" s="103"/>
      <c r="AZ99" s="105" t="str">
        <f>IFERROR(AY99/AW99,"-")</f>
        <v>-</v>
      </c>
      <c r="BA99" s="106"/>
      <c r="BB99" s="107" t="str">
        <f>IFERROR(BA99/AW99,"-")</f>
        <v>-</v>
      </c>
      <c r="BC99" s="108"/>
      <c r="BD99" s="108"/>
      <c r="BE99" s="108"/>
      <c r="BF99" s="109"/>
      <c r="BG99" s="110">
        <f>IF(Q99=0,"",IF(BF99=0,"",(BF99/Q99)))</f>
        <v>0</v>
      </c>
      <c r="BH99" s="109"/>
      <c r="BI99" s="111" t="str">
        <f>IFERROR(BH99/BF99,"-")</f>
        <v>-</v>
      </c>
      <c r="BJ99" s="112"/>
      <c r="BK99" s="113" t="str">
        <f>IFERROR(BJ99/BF99,"-")</f>
        <v>-</v>
      </c>
      <c r="BL99" s="114"/>
      <c r="BM99" s="114"/>
      <c r="BN99" s="114"/>
      <c r="BO99" s="116"/>
      <c r="BP99" s="117">
        <f>IF(Q99=0,"",IF(BO99=0,"",(BO99/Q99)))</f>
        <v>0</v>
      </c>
      <c r="BQ99" s="118"/>
      <c r="BR99" s="119" t="str">
        <f>IFERROR(BQ99/BO99,"-")</f>
        <v>-</v>
      </c>
      <c r="BS99" s="120"/>
      <c r="BT99" s="121" t="str">
        <f>IFERROR(BS99/BO99,"-")</f>
        <v>-</v>
      </c>
      <c r="BU99" s="122"/>
      <c r="BV99" s="122"/>
      <c r="BW99" s="122"/>
      <c r="BX99" s="123">
        <v>1</v>
      </c>
      <c r="BY99" s="124">
        <f>IF(Q99=0,"",IF(BX99=0,"",(BX99/Q99)))</f>
        <v>1</v>
      </c>
      <c r="BZ99" s="125"/>
      <c r="CA99" s="126">
        <f>IFERROR(BZ99/BX99,"-")</f>
        <v>0</v>
      </c>
      <c r="CB99" s="127"/>
      <c r="CC99" s="128">
        <f>IFERROR(CB99/BX99,"-")</f>
        <v>0</v>
      </c>
      <c r="CD99" s="129"/>
      <c r="CE99" s="129"/>
      <c r="CF99" s="129"/>
      <c r="CG99" s="130"/>
      <c r="CH99" s="131">
        <f>IF(Q99=0,"",IF(CG99=0,"",(CG99/Q99)))</f>
        <v>0</v>
      </c>
      <c r="CI99" s="132"/>
      <c r="CJ99" s="133" t="str">
        <f>IFERROR(CI99/CG99,"-")</f>
        <v>-</v>
      </c>
      <c r="CK99" s="134"/>
      <c r="CL99" s="135" t="str">
        <f>IFERROR(CK99/CG99,"-")</f>
        <v>-</v>
      </c>
      <c r="CM99" s="136"/>
      <c r="CN99" s="136"/>
      <c r="CO99" s="136"/>
      <c r="CP99" s="137">
        <v>0</v>
      </c>
      <c r="CQ99" s="138">
        <v>0</v>
      </c>
      <c r="CR99" s="138"/>
      <c r="CS99" s="138"/>
      <c r="CT99" s="139" t="str">
        <f>IF(AND(CR99=0,CS99=0),"",IF(AND(CR99&lt;=100000,CS99&lt;=100000),"",IF(CR99/CQ99&gt;0.7,"男高",IF(CS99/CQ99&gt;0.7,"女高",""))))</f>
        <v/>
      </c>
    </row>
    <row r="100" spans="1:99">
      <c r="A100" s="78"/>
      <c r="B100" s="184" t="s">
        <v>236</v>
      </c>
      <c r="C100" s="184" t="s">
        <v>58</v>
      </c>
      <c r="D100" s="184"/>
      <c r="E100" s="184" t="s">
        <v>137</v>
      </c>
      <c r="F100" s="184" t="s">
        <v>138</v>
      </c>
      <c r="G100" s="184" t="s">
        <v>66</v>
      </c>
      <c r="H100" s="87"/>
      <c r="I100" s="87"/>
      <c r="J100" s="87"/>
      <c r="K100" s="176"/>
      <c r="L100" s="79">
        <v>42</v>
      </c>
      <c r="M100" s="79">
        <v>9</v>
      </c>
      <c r="N100" s="79">
        <v>7</v>
      </c>
      <c r="O100" s="88">
        <v>2</v>
      </c>
      <c r="P100" s="89">
        <v>0</v>
      </c>
      <c r="Q100" s="90">
        <f>O100+P100</f>
        <v>2</v>
      </c>
      <c r="R100" s="80">
        <f>IFERROR(Q100/N100,"-")</f>
        <v>0.28571428571429</v>
      </c>
      <c r="S100" s="79">
        <v>1</v>
      </c>
      <c r="T100" s="79">
        <v>0</v>
      </c>
      <c r="U100" s="80">
        <f>IFERROR(T100/(Q100),"-")</f>
        <v>0</v>
      </c>
      <c r="V100" s="81"/>
      <c r="W100" s="82">
        <v>1</v>
      </c>
      <c r="X100" s="80">
        <f>IF(Q100=0,"-",W100/Q100)</f>
        <v>0.5</v>
      </c>
      <c r="Y100" s="181">
        <v>55000</v>
      </c>
      <c r="Z100" s="182">
        <f>IFERROR(Y100/Q100,"-")</f>
        <v>27500</v>
      </c>
      <c r="AA100" s="182">
        <f>IFERROR(Y100/W100,"-")</f>
        <v>55000</v>
      </c>
      <c r="AB100" s="176"/>
      <c r="AC100" s="83"/>
      <c r="AD100" s="77"/>
      <c r="AE100" s="91"/>
      <c r="AF100" s="92">
        <f>IF(Q100=0,"",IF(AE100=0,"",(AE100/Q100)))</f>
        <v>0</v>
      </c>
      <c r="AG100" s="91"/>
      <c r="AH100" s="93" t="str">
        <f>IFERROR(AG100/AE100,"-")</f>
        <v>-</v>
      </c>
      <c r="AI100" s="94"/>
      <c r="AJ100" s="95" t="str">
        <f>IFERROR(AI100/AE100,"-")</f>
        <v>-</v>
      </c>
      <c r="AK100" s="96"/>
      <c r="AL100" s="96"/>
      <c r="AM100" s="96"/>
      <c r="AN100" s="97"/>
      <c r="AO100" s="98">
        <f>IF(Q100=0,"",IF(AN100=0,"",(AN100/Q100)))</f>
        <v>0</v>
      </c>
      <c r="AP100" s="97"/>
      <c r="AQ100" s="99" t="str">
        <f>IFERROR(AP100/AN100,"-")</f>
        <v>-</v>
      </c>
      <c r="AR100" s="100"/>
      <c r="AS100" s="101" t="str">
        <f>IFERROR(AR100/AN100,"-")</f>
        <v>-</v>
      </c>
      <c r="AT100" s="102"/>
      <c r="AU100" s="102"/>
      <c r="AV100" s="102"/>
      <c r="AW100" s="103"/>
      <c r="AX100" s="104">
        <f>IF(Q100=0,"",IF(AW100=0,"",(AW100/Q100)))</f>
        <v>0</v>
      </c>
      <c r="AY100" s="103"/>
      <c r="AZ100" s="105" t="str">
        <f>IFERROR(AY100/AW100,"-")</f>
        <v>-</v>
      </c>
      <c r="BA100" s="106"/>
      <c r="BB100" s="107" t="str">
        <f>IFERROR(BA100/AW100,"-")</f>
        <v>-</v>
      </c>
      <c r="BC100" s="108"/>
      <c r="BD100" s="108"/>
      <c r="BE100" s="108"/>
      <c r="BF100" s="109">
        <v>1</v>
      </c>
      <c r="BG100" s="110">
        <f>IF(Q100=0,"",IF(BF100=0,"",(BF100/Q100)))</f>
        <v>0.5</v>
      </c>
      <c r="BH100" s="109"/>
      <c r="BI100" s="111">
        <f>IFERROR(BH100/BF100,"-")</f>
        <v>0</v>
      </c>
      <c r="BJ100" s="112"/>
      <c r="BK100" s="113">
        <f>IFERROR(BJ100/BF100,"-")</f>
        <v>0</v>
      </c>
      <c r="BL100" s="114"/>
      <c r="BM100" s="114"/>
      <c r="BN100" s="114"/>
      <c r="BO100" s="116"/>
      <c r="BP100" s="117">
        <f>IF(Q100=0,"",IF(BO100=0,"",(BO100/Q100)))</f>
        <v>0</v>
      </c>
      <c r="BQ100" s="118"/>
      <c r="BR100" s="119" t="str">
        <f>IFERROR(BQ100/BO100,"-")</f>
        <v>-</v>
      </c>
      <c r="BS100" s="120"/>
      <c r="BT100" s="121" t="str">
        <f>IFERROR(BS100/BO100,"-")</f>
        <v>-</v>
      </c>
      <c r="BU100" s="122"/>
      <c r="BV100" s="122"/>
      <c r="BW100" s="122"/>
      <c r="BX100" s="123">
        <v>1</v>
      </c>
      <c r="BY100" s="124">
        <f>IF(Q100=0,"",IF(BX100=0,"",(BX100/Q100)))</f>
        <v>0.5</v>
      </c>
      <c r="BZ100" s="125">
        <v>1</v>
      </c>
      <c r="CA100" s="126">
        <f>IFERROR(BZ100/BX100,"-")</f>
        <v>1</v>
      </c>
      <c r="CB100" s="127">
        <v>55000</v>
      </c>
      <c r="CC100" s="128">
        <f>IFERROR(CB100/BX100,"-")</f>
        <v>55000</v>
      </c>
      <c r="CD100" s="129"/>
      <c r="CE100" s="129"/>
      <c r="CF100" s="129">
        <v>1</v>
      </c>
      <c r="CG100" s="130"/>
      <c r="CH100" s="131">
        <f>IF(Q100=0,"",IF(CG100=0,"",(CG100/Q100)))</f>
        <v>0</v>
      </c>
      <c r="CI100" s="132"/>
      <c r="CJ100" s="133" t="str">
        <f>IFERROR(CI100/CG100,"-")</f>
        <v>-</v>
      </c>
      <c r="CK100" s="134"/>
      <c r="CL100" s="135" t="str">
        <f>IFERROR(CK100/CG100,"-")</f>
        <v>-</v>
      </c>
      <c r="CM100" s="136"/>
      <c r="CN100" s="136"/>
      <c r="CO100" s="136"/>
      <c r="CP100" s="137">
        <v>1</v>
      </c>
      <c r="CQ100" s="138">
        <v>55000</v>
      </c>
      <c r="CR100" s="138">
        <v>55000</v>
      </c>
      <c r="CS100" s="138"/>
      <c r="CT100" s="139" t="str">
        <f>IF(AND(CR100=0,CS100=0),"",IF(AND(CR100&lt;=100000,CS100&lt;=100000),"",IF(CR100/CQ100&gt;0.7,"男高",IF(CS100/CQ100&gt;0.7,"女高",""))))</f>
        <v/>
      </c>
    </row>
    <row r="101" spans="1:99">
      <c r="A101" s="78">
        <f>AC101</f>
        <v>1.2473684210526</v>
      </c>
      <c r="B101" s="184" t="s">
        <v>237</v>
      </c>
      <c r="C101" s="184" t="s">
        <v>58</v>
      </c>
      <c r="D101" s="184"/>
      <c r="E101" s="184" t="s">
        <v>187</v>
      </c>
      <c r="F101" s="184" t="s">
        <v>60</v>
      </c>
      <c r="G101" s="184" t="s">
        <v>61</v>
      </c>
      <c r="H101" s="87" t="s">
        <v>238</v>
      </c>
      <c r="I101" s="87" t="s">
        <v>184</v>
      </c>
      <c r="J101" s="87"/>
      <c r="K101" s="176">
        <v>190000</v>
      </c>
      <c r="L101" s="79">
        <v>13</v>
      </c>
      <c r="M101" s="79">
        <v>0</v>
      </c>
      <c r="N101" s="79">
        <v>42</v>
      </c>
      <c r="O101" s="88">
        <v>6</v>
      </c>
      <c r="P101" s="89">
        <v>0</v>
      </c>
      <c r="Q101" s="90">
        <f>O101+P101</f>
        <v>6</v>
      </c>
      <c r="R101" s="80">
        <f>IFERROR(Q101/N101,"-")</f>
        <v>0.14285714285714</v>
      </c>
      <c r="S101" s="79">
        <v>0</v>
      </c>
      <c r="T101" s="79">
        <v>2</v>
      </c>
      <c r="U101" s="80">
        <f>IFERROR(T101/(Q101),"-")</f>
        <v>0.33333333333333</v>
      </c>
      <c r="V101" s="81">
        <f>IFERROR(K101/SUM(Q101:Q102),"-")</f>
        <v>14615.384615385</v>
      </c>
      <c r="W101" s="82">
        <v>1</v>
      </c>
      <c r="X101" s="80">
        <f>IF(Q101=0,"-",W101/Q101)</f>
        <v>0.16666666666667</v>
      </c>
      <c r="Y101" s="181">
        <v>5000</v>
      </c>
      <c r="Z101" s="182">
        <f>IFERROR(Y101/Q101,"-")</f>
        <v>833.33333333333</v>
      </c>
      <c r="AA101" s="182">
        <f>IFERROR(Y101/W101,"-")</f>
        <v>5000</v>
      </c>
      <c r="AB101" s="176">
        <f>SUM(Y101:Y102)-SUM(K101:K102)</f>
        <v>47000</v>
      </c>
      <c r="AC101" s="83">
        <f>SUM(Y101:Y102)/SUM(K101:K102)</f>
        <v>1.2473684210526</v>
      </c>
      <c r="AD101" s="77"/>
      <c r="AE101" s="91"/>
      <c r="AF101" s="92">
        <f>IF(Q101=0,"",IF(AE101=0,"",(AE101/Q101)))</f>
        <v>0</v>
      </c>
      <c r="AG101" s="91"/>
      <c r="AH101" s="93" t="str">
        <f>IFERROR(AG101/AE101,"-")</f>
        <v>-</v>
      </c>
      <c r="AI101" s="94"/>
      <c r="AJ101" s="95" t="str">
        <f>IFERROR(AI101/AE101,"-")</f>
        <v>-</v>
      </c>
      <c r="AK101" s="96"/>
      <c r="AL101" s="96"/>
      <c r="AM101" s="96"/>
      <c r="AN101" s="97"/>
      <c r="AO101" s="98">
        <f>IF(Q101=0,"",IF(AN101=0,"",(AN101/Q101)))</f>
        <v>0</v>
      </c>
      <c r="AP101" s="97"/>
      <c r="AQ101" s="99" t="str">
        <f>IFERROR(AP101/AN101,"-")</f>
        <v>-</v>
      </c>
      <c r="AR101" s="100"/>
      <c r="AS101" s="101" t="str">
        <f>IFERROR(AR101/AN101,"-")</f>
        <v>-</v>
      </c>
      <c r="AT101" s="102"/>
      <c r="AU101" s="102"/>
      <c r="AV101" s="102"/>
      <c r="AW101" s="103"/>
      <c r="AX101" s="104">
        <f>IF(Q101=0,"",IF(AW101=0,"",(AW101/Q101)))</f>
        <v>0</v>
      </c>
      <c r="AY101" s="103"/>
      <c r="AZ101" s="105" t="str">
        <f>IFERROR(AY101/AW101,"-")</f>
        <v>-</v>
      </c>
      <c r="BA101" s="106"/>
      <c r="BB101" s="107" t="str">
        <f>IFERROR(BA101/AW101,"-")</f>
        <v>-</v>
      </c>
      <c r="BC101" s="108"/>
      <c r="BD101" s="108"/>
      <c r="BE101" s="108"/>
      <c r="BF101" s="109">
        <v>2</v>
      </c>
      <c r="BG101" s="110">
        <f>IF(Q101=0,"",IF(BF101=0,"",(BF101/Q101)))</f>
        <v>0.33333333333333</v>
      </c>
      <c r="BH101" s="109"/>
      <c r="BI101" s="111">
        <f>IFERROR(BH101/BF101,"-")</f>
        <v>0</v>
      </c>
      <c r="BJ101" s="112"/>
      <c r="BK101" s="113">
        <f>IFERROR(BJ101/BF101,"-")</f>
        <v>0</v>
      </c>
      <c r="BL101" s="114"/>
      <c r="BM101" s="114"/>
      <c r="BN101" s="114"/>
      <c r="BO101" s="116">
        <v>4</v>
      </c>
      <c r="BP101" s="117">
        <f>IF(Q101=0,"",IF(BO101=0,"",(BO101/Q101)))</f>
        <v>0.66666666666667</v>
      </c>
      <c r="BQ101" s="118">
        <v>1</v>
      </c>
      <c r="BR101" s="119">
        <f>IFERROR(BQ101/BO101,"-")</f>
        <v>0.25</v>
      </c>
      <c r="BS101" s="120">
        <v>5000</v>
      </c>
      <c r="BT101" s="121">
        <f>IFERROR(BS101/BO101,"-")</f>
        <v>1250</v>
      </c>
      <c r="BU101" s="122">
        <v>1</v>
      </c>
      <c r="BV101" s="122"/>
      <c r="BW101" s="122"/>
      <c r="BX101" s="123"/>
      <c r="BY101" s="124">
        <f>IF(Q101=0,"",IF(BX101=0,"",(BX101/Q101)))</f>
        <v>0</v>
      </c>
      <c r="BZ101" s="125"/>
      <c r="CA101" s="126" t="str">
        <f>IFERROR(BZ101/BX101,"-")</f>
        <v>-</v>
      </c>
      <c r="CB101" s="127"/>
      <c r="CC101" s="128" t="str">
        <f>IFERROR(CB101/BX101,"-")</f>
        <v>-</v>
      </c>
      <c r="CD101" s="129"/>
      <c r="CE101" s="129"/>
      <c r="CF101" s="129"/>
      <c r="CG101" s="130"/>
      <c r="CH101" s="131">
        <f>IF(Q101=0,"",IF(CG101=0,"",(CG101/Q101)))</f>
        <v>0</v>
      </c>
      <c r="CI101" s="132"/>
      <c r="CJ101" s="133" t="str">
        <f>IFERROR(CI101/CG101,"-")</f>
        <v>-</v>
      </c>
      <c r="CK101" s="134"/>
      <c r="CL101" s="135" t="str">
        <f>IFERROR(CK101/CG101,"-")</f>
        <v>-</v>
      </c>
      <c r="CM101" s="136"/>
      <c r="CN101" s="136"/>
      <c r="CO101" s="136"/>
      <c r="CP101" s="137">
        <v>1</v>
      </c>
      <c r="CQ101" s="138">
        <v>5000</v>
      </c>
      <c r="CR101" s="138">
        <v>5000</v>
      </c>
      <c r="CS101" s="138"/>
      <c r="CT101" s="139" t="str">
        <f>IF(AND(CR101=0,CS101=0),"",IF(AND(CR101&lt;=100000,CS101&lt;=100000),"",IF(CR101/CQ101&gt;0.7,"男高",IF(CS101/CQ101&gt;0.7,"女高",""))))</f>
        <v/>
      </c>
    </row>
    <row r="102" spans="1:99">
      <c r="A102" s="78"/>
      <c r="B102" s="184" t="s">
        <v>239</v>
      </c>
      <c r="C102" s="184" t="s">
        <v>58</v>
      </c>
      <c r="D102" s="184"/>
      <c r="E102" s="184" t="s">
        <v>187</v>
      </c>
      <c r="F102" s="184" t="s">
        <v>60</v>
      </c>
      <c r="G102" s="184" t="s">
        <v>66</v>
      </c>
      <c r="H102" s="87"/>
      <c r="I102" s="87"/>
      <c r="J102" s="87"/>
      <c r="K102" s="176"/>
      <c r="L102" s="79">
        <v>56</v>
      </c>
      <c r="M102" s="79">
        <v>21</v>
      </c>
      <c r="N102" s="79">
        <v>33</v>
      </c>
      <c r="O102" s="88">
        <v>7</v>
      </c>
      <c r="P102" s="89">
        <v>0</v>
      </c>
      <c r="Q102" s="90">
        <f>O102+P102</f>
        <v>7</v>
      </c>
      <c r="R102" s="80">
        <f>IFERROR(Q102/N102,"-")</f>
        <v>0.21212121212121</v>
      </c>
      <c r="S102" s="79">
        <v>1</v>
      </c>
      <c r="T102" s="79">
        <v>3</v>
      </c>
      <c r="U102" s="80">
        <f>IFERROR(T102/(Q102),"-")</f>
        <v>0.42857142857143</v>
      </c>
      <c r="V102" s="81"/>
      <c r="W102" s="82">
        <v>3</v>
      </c>
      <c r="X102" s="80">
        <f>IF(Q102=0,"-",W102/Q102)</f>
        <v>0.42857142857143</v>
      </c>
      <c r="Y102" s="181">
        <v>232000</v>
      </c>
      <c r="Z102" s="182">
        <f>IFERROR(Y102/Q102,"-")</f>
        <v>33142.857142857</v>
      </c>
      <c r="AA102" s="182">
        <f>IFERROR(Y102/W102,"-")</f>
        <v>77333.333333333</v>
      </c>
      <c r="AB102" s="176"/>
      <c r="AC102" s="83"/>
      <c r="AD102" s="77"/>
      <c r="AE102" s="91"/>
      <c r="AF102" s="92">
        <f>IF(Q102=0,"",IF(AE102=0,"",(AE102/Q102)))</f>
        <v>0</v>
      </c>
      <c r="AG102" s="91"/>
      <c r="AH102" s="93" t="str">
        <f>IFERROR(AG102/AE102,"-")</f>
        <v>-</v>
      </c>
      <c r="AI102" s="94"/>
      <c r="AJ102" s="95" t="str">
        <f>IFERROR(AI102/AE102,"-")</f>
        <v>-</v>
      </c>
      <c r="AK102" s="96"/>
      <c r="AL102" s="96"/>
      <c r="AM102" s="96"/>
      <c r="AN102" s="97"/>
      <c r="AO102" s="98">
        <f>IF(Q102=0,"",IF(AN102=0,"",(AN102/Q102)))</f>
        <v>0</v>
      </c>
      <c r="AP102" s="97"/>
      <c r="AQ102" s="99" t="str">
        <f>IFERROR(AP102/AN102,"-")</f>
        <v>-</v>
      </c>
      <c r="AR102" s="100"/>
      <c r="AS102" s="101" t="str">
        <f>IFERROR(AR102/AN102,"-")</f>
        <v>-</v>
      </c>
      <c r="AT102" s="102"/>
      <c r="AU102" s="102"/>
      <c r="AV102" s="102"/>
      <c r="AW102" s="103">
        <v>1</v>
      </c>
      <c r="AX102" s="104">
        <f>IF(Q102=0,"",IF(AW102=0,"",(AW102/Q102)))</f>
        <v>0.14285714285714</v>
      </c>
      <c r="AY102" s="103"/>
      <c r="AZ102" s="105">
        <f>IFERROR(AY102/AW102,"-")</f>
        <v>0</v>
      </c>
      <c r="BA102" s="106"/>
      <c r="BB102" s="107">
        <f>IFERROR(BA102/AW102,"-")</f>
        <v>0</v>
      </c>
      <c r="BC102" s="108"/>
      <c r="BD102" s="108"/>
      <c r="BE102" s="108"/>
      <c r="BF102" s="109"/>
      <c r="BG102" s="110">
        <f>IF(Q102=0,"",IF(BF102=0,"",(BF102/Q102)))</f>
        <v>0</v>
      </c>
      <c r="BH102" s="109"/>
      <c r="BI102" s="111" t="str">
        <f>IFERROR(BH102/BF102,"-")</f>
        <v>-</v>
      </c>
      <c r="BJ102" s="112"/>
      <c r="BK102" s="113" t="str">
        <f>IFERROR(BJ102/BF102,"-")</f>
        <v>-</v>
      </c>
      <c r="BL102" s="114"/>
      <c r="BM102" s="114"/>
      <c r="BN102" s="114"/>
      <c r="BO102" s="116">
        <v>3</v>
      </c>
      <c r="BP102" s="117">
        <f>IF(Q102=0,"",IF(BO102=0,"",(BO102/Q102)))</f>
        <v>0.42857142857143</v>
      </c>
      <c r="BQ102" s="118">
        <v>1</v>
      </c>
      <c r="BR102" s="119">
        <f>IFERROR(BQ102/BO102,"-")</f>
        <v>0.33333333333333</v>
      </c>
      <c r="BS102" s="120">
        <v>18000</v>
      </c>
      <c r="BT102" s="121">
        <f>IFERROR(BS102/BO102,"-")</f>
        <v>6000</v>
      </c>
      <c r="BU102" s="122"/>
      <c r="BV102" s="122"/>
      <c r="BW102" s="122">
        <v>1</v>
      </c>
      <c r="BX102" s="123">
        <v>3</v>
      </c>
      <c r="BY102" s="124">
        <f>IF(Q102=0,"",IF(BX102=0,"",(BX102/Q102)))</f>
        <v>0.42857142857143</v>
      </c>
      <c r="BZ102" s="125">
        <v>2</v>
      </c>
      <c r="CA102" s="126">
        <f>IFERROR(BZ102/BX102,"-")</f>
        <v>0.66666666666667</v>
      </c>
      <c r="CB102" s="127">
        <v>214000</v>
      </c>
      <c r="CC102" s="128">
        <f>IFERROR(CB102/BX102,"-")</f>
        <v>71333.333333333</v>
      </c>
      <c r="CD102" s="129"/>
      <c r="CE102" s="129"/>
      <c r="CF102" s="129">
        <v>2</v>
      </c>
      <c r="CG102" s="130"/>
      <c r="CH102" s="131">
        <f>IF(Q102=0,"",IF(CG102=0,"",(CG102/Q102)))</f>
        <v>0</v>
      </c>
      <c r="CI102" s="132"/>
      <c r="CJ102" s="133" t="str">
        <f>IFERROR(CI102/CG102,"-")</f>
        <v>-</v>
      </c>
      <c r="CK102" s="134"/>
      <c r="CL102" s="135" t="str">
        <f>IFERROR(CK102/CG102,"-")</f>
        <v>-</v>
      </c>
      <c r="CM102" s="136"/>
      <c r="CN102" s="136"/>
      <c r="CO102" s="136"/>
      <c r="CP102" s="137">
        <v>3</v>
      </c>
      <c r="CQ102" s="138">
        <v>232000</v>
      </c>
      <c r="CR102" s="138">
        <v>159000</v>
      </c>
      <c r="CS102" s="138"/>
      <c r="CT102" s="139" t="str">
        <f>IF(AND(CR102=0,CS102=0),"",IF(AND(CR102&lt;=100000,CS102&lt;=100000),"",IF(CR102/CQ102&gt;0.7,"男高",IF(CS102/CQ102&gt;0.7,"女高",""))))</f>
        <v/>
      </c>
    </row>
    <row r="103" spans="1:99">
      <c r="A103" s="78">
        <f>AC103</f>
        <v>1.8676923076923</v>
      </c>
      <c r="B103" s="184" t="s">
        <v>240</v>
      </c>
      <c r="C103" s="184" t="s">
        <v>58</v>
      </c>
      <c r="D103" s="184"/>
      <c r="E103" s="184" t="s">
        <v>116</v>
      </c>
      <c r="F103" s="184" t="s">
        <v>69</v>
      </c>
      <c r="G103" s="184" t="s">
        <v>61</v>
      </c>
      <c r="H103" s="87" t="s">
        <v>165</v>
      </c>
      <c r="I103" s="87" t="s">
        <v>241</v>
      </c>
      <c r="J103" s="87" t="s">
        <v>242</v>
      </c>
      <c r="K103" s="176">
        <v>325000</v>
      </c>
      <c r="L103" s="79">
        <v>3</v>
      </c>
      <c r="M103" s="79">
        <v>0</v>
      </c>
      <c r="N103" s="79">
        <v>20</v>
      </c>
      <c r="O103" s="88">
        <v>0</v>
      </c>
      <c r="P103" s="89">
        <v>0</v>
      </c>
      <c r="Q103" s="90">
        <f>O103+P103</f>
        <v>0</v>
      </c>
      <c r="R103" s="80">
        <f>IFERROR(Q103/N103,"-")</f>
        <v>0</v>
      </c>
      <c r="S103" s="79">
        <v>0</v>
      </c>
      <c r="T103" s="79">
        <v>0</v>
      </c>
      <c r="U103" s="80" t="str">
        <f>IFERROR(T103/(Q103),"-")</f>
        <v>-</v>
      </c>
      <c r="V103" s="81">
        <f>IFERROR(K103/SUM(Q103:Q106),"-")</f>
        <v>17105.263157895</v>
      </c>
      <c r="W103" s="82">
        <v>0</v>
      </c>
      <c r="X103" s="80" t="str">
        <f>IF(Q103=0,"-",W103/Q103)</f>
        <v>-</v>
      </c>
      <c r="Y103" s="181">
        <v>0</v>
      </c>
      <c r="Z103" s="182" t="str">
        <f>IFERROR(Y103/Q103,"-")</f>
        <v>-</v>
      </c>
      <c r="AA103" s="182" t="str">
        <f>IFERROR(Y103/W103,"-")</f>
        <v>-</v>
      </c>
      <c r="AB103" s="176">
        <f>SUM(Y103:Y106)-SUM(K103:K106)</f>
        <v>282000</v>
      </c>
      <c r="AC103" s="83">
        <f>SUM(Y103:Y106)/SUM(K103:K106)</f>
        <v>1.8676923076923</v>
      </c>
      <c r="AD103" s="77"/>
      <c r="AE103" s="91"/>
      <c r="AF103" s="92" t="str">
        <f>IF(Q103=0,"",IF(AE103=0,"",(AE103/Q103)))</f>
        <v/>
      </c>
      <c r="AG103" s="91"/>
      <c r="AH103" s="93" t="str">
        <f>IFERROR(AG103/AE103,"-")</f>
        <v>-</v>
      </c>
      <c r="AI103" s="94"/>
      <c r="AJ103" s="95" t="str">
        <f>IFERROR(AI103/AE103,"-")</f>
        <v>-</v>
      </c>
      <c r="AK103" s="96"/>
      <c r="AL103" s="96"/>
      <c r="AM103" s="96"/>
      <c r="AN103" s="97"/>
      <c r="AO103" s="98" t="str">
        <f>IF(Q103=0,"",IF(AN103=0,"",(AN103/Q103)))</f>
        <v/>
      </c>
      <c r="AP103" s="97"/>
      <c r="AQ103" s="99" t="str">
        <f>IFERROR(AP103/AN103,"-")</f>
        <v>-</v>
      </c>
      <c r="AR103" s="100"/>
      <c r="AS103" s="101" t="str">
        <f>IFERROR(AR103/AN103,"-")</f>
        <v>-</v>
      </c>
      <c r="AT103" s="102"/>
      <c r="AU103" s="102"/>
      <c r="AV103" s="102"/>
      <c r="AW103" s="103"/>
      <c r="AX103" s="104" t="str">
        <f>IF(Q103=0,"",IF(AW103=0,"",(AW103/Q103)))</f>
        <v/>
      </c>
      <c r="AY103" s="103"/>
      <c r="AZ103" s="105" t="str">
        <f>IFERROR(AY103/AW103,"-")</f>
        <v>-</v>
      </c>
      <c r="BA103" s="106"/>
      <c r="BB103" s="107" t="str">
        <f>IFERROR(BA103/AW103,"-")</f>
        <v>-</v>
      </c>
      <c r="BC103" s="108"/>
      <c r="BD103" s="108"/>
      <c r="BE103" s="108"/>
      <c r="BF103" s="109"/>
      <c r="BG103" s="110" t="str">
        <f>IF(Q103=0,"",IF(BF103=0,"",(BF103/Q103)))</f>
        <v/>
      </c>
      <c r="BH103" s="109"/>
      <c r="BI103" s="111" t="str">
        <f>IFERROR(BH103/BF103,"-")</f>
        <v>-</v>
      </c>
      <c r="BJ103" s="112"/>
      <c r="BK103" s="113" t="str">
        <f>IFERROR(BJ103/BF103,"-")</f>
        <v>-</v>
      </c>
      <c r="BL103" s="114"/>
      <c r="BM103" s="114"/>
      <c r="BN103" s="114"/>
      <c r="BO103" s="116"/>
      <c r="BP103" s="117" t="str">
        <f>IF(Q103=0,"",IF(BO103=0,"",(BO103/Q103)))</f>
        <v/>
      </c>
      <c r="BQ103" s="118"/>
      <c r="BR103" s="119" t="str">
        <f>IFERROR(BQ103/BO103,"-")</f>
        <v>-</v>
      </c>
      <c r="BS103" s="120"/>
      <c r="BT103" s="121" t="str">
        <f>IFERROR(BS103/BO103,"-")</f>
        <v>-</v>
      </c>
      <c r="BU103" s="122"/>
      <c r="BV103" s="122"/>
      <c r="BW103" s="122"/>
      <c r="BX103" s="123"/>
      <c r="BY103" s="124" t="str">
        <f>IF(Q103=0,"",IF(BX103=0,"",(BX103/Q103)))</f>
        <v/>
      </c>
      <c r="BZ103" s="125"/>
      <c r="CA103" s="126" t="str">
        <f>IFERROR(BZ103/BX103,"-")</f>
        <v>-</v>
      </c>
      <c r="CB103" s="127"/>
      <c r="CC103" s="128" t="str">
        <f>IFERROR(CB103/BX103,"-")</f>
        <v>-</v>
      </c>
      <c r="CD103" s="129"/>
      <c r="CE103" s="129"/>
      <c r="CF103" s="129"/>
      <c r="CG103" s="130"/>
      <c r="CH103" s="131" t="str">
        <f>IF(Q103=0,"",IF(CG103=0,"",(CG103/Q103)))</f>
        <v/>
      </c>
      <c r="CI103" s="132"/>
      <c r="CJ103" s="133" t="str">
        <f>IFERROR(CI103/CG103,"-")</f>
        <v>-</v>
      </c>
      <c r="CK103" s="134"/>
      <c r="CL103" s="135" t="str">
        <f>IFERROR(CK103/CG103,"-")</f>
        <v>-</v>
      </c>
      <c r="CM103" s="136"/>
      <c r="CN103" s="136"/>
      <c r="CO103" s="136"/>
      <c r="CP103" s="137">
        <v>0</v>
      </c>
      <c r="CQ103" s="138">
        <v>0</v>
      </c>
      <c r="CR103" s="138"/>
      <c r="CS103" s="138"/>
      <c r="CT103" s="139" t="str">
        <f>IF(AND(CR103=0,CS103=0),"",IF(AND(CR103&lt;=100000,CS103&lt;=100000),"",IF(CR103/CQ103&gt;0.7,"男高",IF(CS103/CQ103&gt;0.7,"女高",""))))</f>
        <v/>
      </c>
    </row>
    <row r="104" spans="1:99">
      <c r="A104" s="78"/>
      <c r="B104" s="184" t="s">
        <v>243</v>
      </c>
      <c r="C104" s="184" t="s">
        <v>58</v>
      </c>
      <c r="D104" s="184"/>
      <c r="E104" s="184" t="s">
        <v>116</v>
      </c>
      <c r="F104" s="184" t="s">
        <v>73</v>
      </c>
      <c r="G104" s="184" t="s">
        <v>61</v>
      </c>
      <c r="H104" s="87" t="s">
        <v>165</v>
      </c>
      <c r="I104" s="87" t="s">
        <v>244</v>
      </c>
      <c r="J104" s="87"/>
      <c r="K104" s="176"/>
      <c r="L104" s="79">
        <v>18</v>
      </c>
      <c r="M104" s="79">
        <v>0</v>
      </c>
      <c r="N104" s="79">
        <v>88</v>
      </c>
      <c r="O104" s="88">
        <v>6</v>
      </c>
      <c r="P104" s="89">
        <v>0</v>
      </c>
      <c r="Q104" s="90">
        <f>O104+P104</f>
        <v>6</v>
      </c>
      <c r="R104" s="80">
        <f>IFERROR(Q104/N104,"-")</f>
        <v>0.068181818181818</v>
      </c>
      <c r="S104" s="79">
        <v>1</v>
      </c>
      <c r="T104" s="79">
        <v>2</v>
      </c>
      <c r="U104" s="80">
        <f>IFERROR(T104/(Q104),"-")</f>
        <v>0.33333333333333</v>
      </c>
      <c r="V104" s="81"/>
      <c r="W104" s="82">
        <v>2</v>
      </c>
      <c r="X104" s="80">
        <f>IF(Q104=0,"-",W104/Q104)</f>
        <v>0.33333333333333</v>
      </c>
      <c r="Y104" s="181">
        <v>18000</v>
      </c>
      <c r="Z104" s="182">
        <f>IFERROR(Y104/Q104,"-")</f>
        <v>3000</v>
      </c>
      <c r="AA104" s="182">
        <f>IFERROR(Y104/W104,"-")</f>
        <v>9000</v>
      </c>
      <c r="AB104" s="176"/>
      <c r="AC104" s="83"/>
      <c r="AD104" s="77"/>
      <c r="AE104" s="91"/>
      <c r="AF104" s="92">
        <f>IF(Q104=0,"",IF(AE104=0,"",(AE104/Q104)))</f>
        <v>0</v>
      </c>
      <c r="AG104" s="91"/>
      <c r="AH104" s="93" t="str">
        <f>IFERROR(AG104/AE104,"-")</f>
        <v>-</v>
      </c>
      <c r="AI104" s="94"/>
      <c r="AJ104" s="95" t="str">
        <f>IFERROR(AI104/AE104,"-")</f>
        <v>-</v>
      </c>
      <c r="AK104" s="96"/>
      <c r="AL104" s="96"/>
      <c r="AM104" s="96"/>
      <c r="AN104" s="97"/>
      <c r="AO104" s="98">
        <f>IF(Q104=0,"",IF(AN104=0,"",(AN104/Q104)))</f>
        <v>0</v>
      </c>
      <c r="AP104" s="97"/>
      <c r="AQ104" s="99" t="str">
        <f>IFERROR(AP104/AN104,"-")</f>
        <v>-</v>
      </c>
      <c r="AR104" s="100"/>
      <c r="AS104" s="101" t="str">
        <f>IFERROR(AR104/AN104,"-")</f>
        <v>-</v>
      </c>
      <c r="AT104" s="102"/>
      <c r="AU104" s="102"/>
      <c r="AV104" s="102"/>
      <c r="AW104" s="103"/>
      <c r="AX104" s="104">
        <f>IF(Q104=0,"",IF(AW104=0,"",(AW104/Q104)))</f>
        <v>0</v>
      </c>
      <c r="AY104" s="103"/>
      <c r="AZ104" s="105" t="str">
        <f>IFERROR(AY104/AW104,"-")</f>
        <v>-</v>
      </c>
      <c r="BA104" s="106"/>
      <c r="BB104" s="107" t="str">
        <f>IFERROR(BA104/AW104,"-")</f>
        <v>-</v>
      </c>
      <c r="BC104" s="108"/>
      <c r="BD104" s="108"/>
      <c r="BE104" s="108"/>
      <c r="BF104" s="109"/>
      <c r="BG104" s="110">
        <f>IF(Q104=0,"",IF(BF104=0,"",(BF104/Q104)))</f>
        <v>0</v>
      </c>
      <c r="BH104" s="109"/>
      <c r="BI104" s="111" t="str">
        <f>IFERROR(BH104/BF104,"-")</f>
        <v>-</v>
      </c>
      <c r="BJ104" s="112"/>
      <c r="BK104" s="113" t="str">
        <f>IFERROR(BJ104/BF104,"-")</f>
        <v>-</v>
      </c>
      <c r="BL104" s="114"/>
      <c r="BM104" s="114"/>
      <c r="BN104" s="114"/>
      <c r="BO104" s="116">
        <v>5</v>
      </c>
      <c r="BP104" s="117">
        <f>IF(Q104=0,"",IF(BO104=0,"",(BO104/Q104)))</f>
        <v>0.83333333333333</v>
      </c>
      <c r="BQ104" s="118">
        <v>2</v>
      </c>
      <c r="BR104" s="119">
        <f>IFERROR(BQ104/BO104,"-")</f>
        <v>0.4</v>
      </c>
      <c r="BS104" s="120">
        <v>18000</v>
      </c>
      <c r="BT104" s="121">
        <f>IFERROR(BS104/BO104,"-")</f>
        <v>3600</v>
      </c>
      <c r="BU104" s="122">
        <v>1</v>
      </c>
      <c r="BV104" s="122"/>
      <c r="BW104" s="122">
        <v>1</v>
      </c>
      <c r="BX104" s="123">
        <v>1</v>
      </c>
      <c r="BY104" s="124">
        <f>IF(Q104=0,"",IF(BX104=0,"",(BX104/Q104)))</f>
        <v>0.16666666666667</v>
      </c>
      <c r="BZ104" s="125"/>
      <c r="CA104" s="126">
        <f>IFERROR(BZ104/BX104,"-")</f>
        <v>0</v>
      </c>
      <c r="CB104" s="127"/>
      <c r="CC104" s="128">
        <f>IFERROR(CB104/BX104,"-")</f>
        <v>0</v>
      </c>
      <c r="CD104" s="129"/>
      <c r="CE104" s="129"/>
      <c r="CF104" s="129"/>
      <c r="CG104" s="130"/>
      <c r="CH104" s="131">
        <f>IF(Q104=0,"",IF(CG104=0,"",(CG104/Q104)))</f>
        <v>0</v>
      </c>
      <c r="CI104" s="132"/>
      <c r="CJ104" s="133" t="str">
        <f>IFERROR(CI104/CG104,"-")</f>
        <v>-</v>
      </c>
      <c r="CK104" s="134"/>
      <c r="CL104" s="135" t="str">
        <f>IFERROR(CK104/CG104,"-")</f>
        <v>-</v>
      </c>
      <c r="CM104" s="136"/>
      <c r="CN104" s="136"/>
      <c r="CO104" s="136"/>
      <c r="CP104" s="137">
        <v>2</v>
      </c>
      <c r="CQ104" s="138">
        <v>18000</v>
      </c>
      <c r="CR104" s="138">
        <v>15000</v>
      </c>
      <c r="CS104" s="138"/>
      <c r="CT104" s="139" t="str">
        <f>IF(AND(CR104=0,CS104=0),"",IF(AND(CR104&lt;=100000,CS104&lt;=100000),"",IF(CR104/CQ104&gt;0.7,"男高",IF(CS104/CQ104&gt;0.7,"女高",""))))</f>
        <v/>
      </c>
    </row>
    <row r="105" spans="1:99">
      <c r="A105" s="78"/>
      <c r="B105" s="184" t="s">
        <v>245</v>
      </c>
      <c r="C105" s="184" t="s">
        <v>58</v>
      </c>
      <c r="D105" s="184"/>
      <c r="E105" s="184" t="s">
        <v>116</v>
      </c>
      <c r="F105" s="184" t="s">
        <v>79</v>
      </c>
      <c r="G105" s="184" t="s">
        <v>61</v>
      </c>
      <c r="H105" s="87" t="s">
        <v>165</v>
      </c>
      <c r="I105" s="87" t="s">
        <v>246</v>
      </c>
      <c r="J105" s="87"/>
      <c r="K105" s="176"/>
      <c r="L105" s="79">
        <v>2</v>
      </c>
      <c r="M105" s="79">
        <v>0</v>
      </c>
      <c r="N105" s="79">
        <v>27</v>
      </c>
      <c r="O105" s="88">
        <v>2</v>
      </c>
      <c r="P105" s="89">
        <v>0</v>
      </c>
      <c r="Q105" s="90">
        <f>O105+P105</f>
        <v>2</v>
      </c>
      <c r="R105" s="80">
        <f>IFERROR(Q105/N105,"-")</f>
        <v>0.074074074074074</v>
      </c>
      <c r="S105" s="79">
        <v>1</v>
      </c>
      <c r="T105" s="79">
        <v>1</v>
      </c>
      <c r="U105" s="80">
        <f>IFERROR(T105/(Q105),"-")</f>
        <v>0.5</v>
      </c>
      <c r="V105" s="81"/>
      <c r="W105" s="82">
        <v>2</v>
      </c>
      <c r="X105" s="80">
        <f>IF(Q105=0,"-",W105/Q105)</f>
        <v>1</v>
      </c>
      <c r="Y105" s="181">
        <v>30000</v>
      </c>
      <c r="Z105" s="182">
        <f>IFERROR(Y105/Q105,"-")</f>
        <v>15000</v>
      </c>
      <c r="AA105" s="182">
        <f>IFERROR(Y105/W105,"-")</f>
        <v>15000</v>
      </c>
      <c r="AB105" s="176"/>
      <c r="AC105" s="83"/>
      <c r="AD105" s="77"/>
      <c r="AE105" s="91"/>
      <c r="AF105" s="92">
        <f>IF(Q105=0,"",IF(AE105=0,"",(AE105/Q105)))</f>
        <v>0</v>
      </c>
      <c r="AG105" s="91"/>
      <c r="AH105" s="93" t="str">
        <f>IFERROR(AG105/AE105,"-")</f>
        <v>-</v>
      </c>
      <c r="AI105" s="94"/>
      <c r="AJ105" s="95" t="str">
        <f>IFERROR(AI105/AE105,"-")</f>
        <v>-</v>
      </c>
      <c r="AK105" s="96"/>
      <c r="AL105" s="96"/>
      <c r="AM105" s="96"/>
      <c r="AN105" s="97"/>
      <c r="AO105" s="98">
        <f>IF(Q105=0,"",IF(AN105=0,"",(AN105/Q105)))</f>
        <v>0</v>
      </c>
      <c r="AP105" s="97"/>
      <c r="AQ105" s="99" t="str">
        <f>IFERROR(AP105/AN105,"-")</f>
        <v>-</v>
      </c>
      <c r="AR105" s="100"/>
      <c r="AS105" s="101" t="str">
        <f>IFERROR(AR105/AN105,"-")</f>
        <v>-</v>
      </c>
      <c r="AT105" s="102"/>
      <c r="AU105" s="102"/>
      <c r="AV105" s="102"/>
      <c r="AW105" s="103"/>
      <c r="AX105" s="104">
        <f>IF(Q105=0,"",IF(AW105=0,"",(AW105/Q105)))</f>
        <v>0</v>
      </c>
      <c r="AY105" s="103"/>
      <c r="AZ105" s="105" t="str">
        <f>IFERROR(AY105/AW105,"-")</f>
        <v>-</v>
      </c>
      <c r="BA105" s="106"/>
      <c r="BB105" s="107" t="str">
        <f>IFERROR(BA105/AW105,"-")</f>
        <v>-</v>
      </c>
      <c r="BC105" s="108"/>
      <c r="BD105" s="108"/>
      <c r="BE105" s="108"/>
      <c r="BF105" s="109"/>
      <c r="BG105" s="110">
        <f>IF(Q105=0,"",IF(BF105=0,"",(BF105/Q105)))</f>
        <v>0</v>
      </c>
      <c r="BH105" s="109"/>
      <c r="BI105" s="111" t="str">
        <f>IFERROR(BH105/BF105,"-")</f>
        <v>-</v>
      </c>
      <c r="BJ105" s="112"/>
      <c r="BK105" s="113" t="str">
        <f>IFERROR(BJ105/BF105,"-")</f>
        <v>-</v>
      </c>
      <c r="BL105" s="114"/>
      <c r="BM105" s="114"/>
      <c r="BN105" s="114"/>
      <c r="BO105" s="116">
        <v>1</v>
      </c>
      <c r="BP105" s="117">
        <f>IF(Q105=0,"",IF(BO105=0,"",(BO105/Q105)))</f>
        <v>0.5</v>
      </c>
      <c r="BQ105" s="118">
        <v>1</v>
      </c>
      <c r="BR105" s="119">
        <f>IFERROR(BQ105/BO105,"-")</f>
        <v>1</v>
      </c>
      <c r="BS105" s="120">
        <v>22000</v>
      </c>
      <c r="BT105" s="121">
        <f>IFERROR(BS105/BO105,"-")</f>
        <v>22000</v>
      </c>
      <c r="BU105" s="122"/>
      <c r="BV105" s="122"/>
      <c r="BW105" s="122">
        <v>1</v>
      </c>
      <c r="BX105" s="123">
        <v>1</v>
      </c>
      <c r="BY105" s="124">
        <f>IF(Q105=0,"",IF(BX105=0,"",(BX105/Q105)))</f>
        <v>0.5</v>
      </c>
      <c r="BZ105" s="125">
        <v>1</v>
      </c>
      <c r="CA105" s="126">
        <f>IFERROR(BZ105/BX105,"-")</f>
        <v>1</v>
      </c>
      <c r="CB105" s="127">
        <v>8000</v>
      </c>
      <c r="CC105" s="128">
        <f>IFERROR(CB105/BX105,"-")</f>
        <v>8000</v>
      </c>
      <c r="CD105" s="129"/>
      <c r="CE105" s="129">
        <v>1</v>
      </c>
      <c r="CF105" s="129"/>
      <c r="CG105" s="130"/>
      <c r="CH105" s="131">
        <f>IF(Q105=0,"",IF(CG105=0,"",(CG105/Q105)))</f>
        <v>0</v>
      </c>
      <c r="CI105" s="132"/>
      <c r="CJ105" s="133" t="str">
        <f>IFERROR(CI105/CG105,"-")</f>
        <v>-</v>
      </c>
      <c r="CK105" s="134"/>
      <c r="CL105" s="135" t="str">
        <f>IFERROR(CK105/CG105,"-")</f>
        <v>-</v>
      </c>
      <c r="CM105" s="136"/>
      <c r="CN105" s="136"/>
      <c r="CO105" s="136"/>
      <c r="CP105" s="137">
        <v>2</v>
      </c>
      <c r="CQ105" s="138">
        <v>30000</v>
      </c>
      <c r="CR105" s="138">
        <v>22000</v>
      </c>
      <c r="CS105" s="138"/>
      <c r="CT105" s="139" t="str">
        <f>IF(AND(CR105=0,CS105=0),"",IF(AND(CR105&lt;=100000,CS105&lt;=100000),"",IF(CR105/CQ105&gt;0.7,"男高",IF(CS105/CQ105&gt;0.7,"女高",""))))</f>
        <v/>
      </c>
    </row>
    <row r="106" spans="1:99">
      <c r="A106" s="78"/>
      <c r="B106" s="184" t="s">
        <v>247</v>
      </c>
      <c r="C106" s="184" t="s">
        <v>58</v>
      </c>
      <c r="D106" s="184"/>
      <c r="E106" s="184" t="s">
        <v>100</v>
      </c>
      <c r="F106" s="184" t="s">
        <v>100</v>
      </c>
      <c r="G106" s="184" t="s">
        <v>66</v>
      </c>
      <c r="H106" s="87" t="s">
        <v>101</v>
      </c>
      <c r="I106" s="87"/>
      <c r="J106" s="87"/>
      <c r="K106" s="176"/>
      <c r="L106" s="79">
        <v>105</v>
      </c>
      <c r="M106" s="79">
        <v>53</v>
      </c>
      <c r="N106" s="79">
        <v>13</v>
      </c>
      <c r="O106" s="88">
        <v>11</v>
      </c>
      <c r="P106" s="89">
        <v>0</v>
      </c>
      <c r="Q106" s="90">
        <f>O106+P106</f>
        <v>11</v>
      </c>
      <c r="R106" s="80">
        <f>IFERROR(Q106/N106,"-")</f>
        <v>0.84615384615385</v>
      </c>
      <c r="S106" s="79">
        <v>3</v>
      </c>
      <c r="T106" s="79">
        <v>1</v>
      </c>
      <c r="U106" s="80">
        <f>IFERROR(T106/(Q106),"-")</f>
        <v>0.090909090909091</v>
      </c>
      <c r="V106" s="81"/>
      <c r="W106" s="82">
        <v>4</v>
      </c>
      <c r="X106" s="80">
        <f>IF(Q106=0,"-",W106/Q106)</f>
        <v>0.36363636363636</v>
      </c>
      <c r="Y106" s="181">
        <v>559000</v>
      </c>
      <c r="Z106" s="182">
        <f>IFERROR(Y106/Q106,"-")</f>
        <v>50818.181818182</v>
      </c>
      <c r="AA106" s="182">
        <f>IFERROR(Y106/W106,"-")</f>
        <v>139750</v>
      </c>
      <c r="AB106" s="176"/>
      <c r="AC106" s="83"/>
      <c r="AD106" s="77"/>
      <c r="AE106" s="91"/>
      <c r="AF106" s="92">
        <f>IF(Q106=0,"",IF(AE106=0,"",(AE106/Q106)))</f>
        <v>0</v>
      </c>
      <c r="AG106" s="91"/>
      <c r="AH106" s="93" t="str">
        <f>IFERROR(AG106/AE106,"-")</f>
        <v>-</v>
      </c>
      <c r="AI106" s="94"/>
      <c r="AJ106" s="95" t="str">
        <f>IFERROR(AI106/AE106,"-")</f>
        <v>-</v>
      </c>
      <c r="AK106" s="96"/>
      <c r="AL106" s="96"/>
      <c r="AM106" s="96"/>
      <c r="AN106" s="97"/>
      <c r="AO106" s="98">
        <f>IF(Q106=0,"",IF(AN106=0,"",(AN106/Q106)))</f>
        <v>0</v>
      </c>
      <c r="AP106" s="97"/>
      <c r="AQ106" s="99" t="str">
        <f>IFERROR(AP106/AN106,"-")</f>
        <v>-</v>
      </c>
      <c r="AR106" s="100"/>
      <c r="AS106" s="101" t="str">
        <f>IFERROR(AR106/AN106,"-")</f>
        <v>-</v>
      </c>
      <c r="AT106" s="102"/>
      <c r="AU106" s="102"/>
      <c r="AV106" s="102"/>
      <c r="AW106" s="103">
        <v>1</v>
      </c>
      <c r="AX106" s="104">
        <f>IF(Q106=0,"",IF(AW106=0,"",(AW106/Q106)))</f>
        <v>0.090909090909091</v>
      </c>
      <c r="AY106" s="103"/>
      <c r="AZ106" s="105">
        <f>IFERROR(AY106/AW106,"-")</f>
        <v>0</v>
      </c>
      <c r="BA106" s="106"/>
      <c r="BB106" s="107">
        <f>IFERROR(BA106/AW106,"-")</f>
        <v>0</v>
      </c>
      <c r="BC106" s="108"/>
      <c r="BD106" s="108"/>
      <c r="BE106" s="108"/>
      <c r="BF106" s="109">
        <v>1</v>
      </c>
      <c r="BG106" s="110">
        <f>IF(Q106=0,"",IF(BF106=0,"",(BF106/Q106)))</f>
        <v>0.090909090909091</v>
      </c>
      <c r="BH106" s="109"/>
      <c r="BI106" s="111">
        <f>IFERROR(BH106/BF106,"-")</f>
        <v>0</v>
      </c>
      <c r="BJ106" s="112"/>
      <c r="BK106" s="113">
        <f>IFERROR(BJ106/BF106,"-")</f>
        <v>0</v>
      </c>
      <c r="BL106" s="114"/>
      <c r="BM106" s="114"/>
      <c r="BN106" s="114"/>
      <c r="BO106" s="116">
        <v>3</v>
      </c>
      <c r="BP106" s="117">
        <f>IF(Q106=0,"",IF(BO106=0,"",(BO106/Q106)))</f>
        <v>0.27272727272727</v>
      </c>
      <c r="BQ106" s="118">
        <v>2</v>
      </c>
      <c r="BR106" s="119">
        <f>IFERROR(BQ106/BO106,"-")</f>
        <v>0.66666666666667</v>
      </c>
      <c r="BS106" s="120">
        <v>44000</v>
      </c>
      <c r="BT106" s="121">
        <f>IFERROR(BS106/BO106,"-")</f>
        <v>14666.666666667</v>
      </c>
      <c r="BU106" s="122"/>
      <c r="BV106" s="122"/>
      <c r="BW106" s="122">
        <v>2</v>
      </c>
      <c r="BX106" s="123">
        <v>4</v>
      </c>
      <c r="BY106" s="124">
        <f>IF(Q106=0,"",IF(BX106=0,"",(BX106/Q106)))</f>
        <v>0.36363636363636</v>
      </c>
      <c r="BZ106" s="125">
        <v>2</v>
      </c>
      <c r="CA106" s="126">
        <f>IFERROR(BZ106/BX106,"-")</f>
        <v>0.5</v>
      </c>
      <c r="CB106" s="127">
        <v>515000</v>
      </c>
      <c r="CC106" s="128">
        <f>IFERROR(CB106/BX106,"-")</f>
        <v>128750</v>
      </c>
      <c r="CD106" s="129"/>
      <c r="CE106" s="129"/>
      <c r="CF106" s="129">
        <v>2</v>
      </c>
      <c r="CG106" s="130">
        <v>2</v>
      </c>
      <c r="CH106" s="131">
        <f>IF(Q106=0,"",IF(CG106=0,"",(CG106/Q106)))</f>
        <v>0.18181818181818</v>
      </c>
      <c r="CI106" s="132"/>
      <c r="CJ106" s="133">
        <f>IFERROR(CI106/CG106,"-")</f>
        <v>0</v>
      </c>
      <c r="CK106" s="134"/>
      <c r="CL106" s="135">
        <f>IFERROR(CK106/CG106,"-")</f>
        <v>0</v>
      </c>
      <c r="CM106" s="136"/>
      <c r="CN106" s="136"/>
      <c r="CO106" s="136"/>
      <c r="CP106" s="137">
        <v>4</v>
      </c>
      <c r="CQ106" s="138">
        <v>559000</v>
      </c>
      <c r="CR106" s="138">
        <v>410000</v>
      </c>
      <c r="CS106" s="138"/>
      <c r="CT106" s="139" t="str">
        <f>IF(AND(CR106=0,CS106=0),"",IF(AND(CR106&lt;=100000,CS106&lt;=100000),"",IF(CR106/CQ106&gt;0.7,"男高",IF(CS106/CQ106&gt;0.7,"女高",""))))</f>
        <v>男高</v>
      </c>
    </row>
    <row r="107" spans="1:99">
      <c r="A107" s="30"/>
      <c r="B107" s="84"/>
      <c r="C107" s="84"/>
      <c r="D107" s="85"/>
      <c r="E107" s="85"/>
      <c r="F107" s="85"/>
      <c r="G107" s="86"/>
      <c r="H107" s="87"/>
      <c r="I107" s="87"/>
      <c r="J107" s="87"/>
      <c r="K107" s="177"/>
      <c r="L107" s="34"/>
      <c r="M107" s="34"/>
      <c r="N107" s="31"/>
      <c r="O107" s="23"/>
      <c r="P107" s="23"/>
      <c r="Q107" s="23"/>
      <c r="R107" s="32"/>
      <c r="S107" s="32"/>
      <c r="T107" s="23"/>
      <c r="U107" s="32"/>
      <c r="V107" s="25"/>
      <c r="W107" s="25"/>
      <c r="X107" s="25"/>
      <c r="Y107" s="183"/>
      <c r="Z107" s="183"/>
      <c r="AA107" s="183"/>
      <c r="AB107" s="183"/>
      <c r="AC107" s="33"/>
      <c r="AD107" s="57"/>
      <c r="AE107" s="61"/>
      <c r="AF107" s="62"/>
      <c r="AG107" s="61"/>
      <c r="AH107" s="65"/>
      <c r="AI107" s="66"/>
      <c r="AJ107" s="67"/>
      <c r="AK107" s="68"/>
      <c r="AL107" s="68"/>
      <c r="AM107" s="68"/>
      <c r="AN107" s="61"/>
      <c r="AO107" s="62"/>
      <c r="AP107" s="61"/>
      <c r="AQ107" s="65"/>
      <c r="AR107" s="66"/>
      <c r="AS107" s="67"/>
      <c r="AT107" s="68"/>
      <c r="AU107" s="68"/>
      <c r="AV107" s="68"/>
      <c r="AW107" s="61"/>
      <c r="AX107" s="62"/>
      <c r="AY107" s="61"/>
      <c r="AZ107" s="65"/>
      <c r="BA107" s="66"/>
      <c r="BB107" s="67"/>
      <c r="BC107" s="68"/>
      <c r="BD107" s="68"/>
      <c r="BE107" s="68"/>
      <c r="BF107" s="61"/>
      <c r="BG107" s="62"/>
      <c r="BH107" s="61"/>
      <c r="BI107" s="65"/>
      <c r="BJ107" s="66"/>
      <c r="BK107" s="67"/>
      <c r="BL107" s="68"/>
      <c r="BM107" s="68"/>
      <c r="BN107" s="68"/>
      <c r="BO107" s="63"/>
      <c r="BP107" s="64"/>
      <c r="BQ107" s="61"/>
      <c r="BR107" s="65"/>
      <c r="BS107" s="66"/>
      <c r="BT107" s="67"/>
      <c r="BU107" s="68"/>
      <c r="BV107" s="68"/>
      <c r="BW107" s="68"/>
      <c r="BX107" s="63"/>
      <c r="BY107" s="64"/>
      <c r="BZ107" s="61"/>
      <c r="CA107" s="65"/>
      <c r="CB107" s="66"/>
      <c r="CC107" s="67"/>
      <c r="CD107" s="68"/>
      <c r="CE107" s="68"/>
      <c r="CF107" s="68"/>
      <c r="CG107" s="63"/>
      <c r="CH107" s="64"/>
      <c r="CI107" s="61"/>
      <c r="CJ107" s="65"/>
      <c r="CK107" s="66"/>
      <c r="CL107" s="67"/>
      <c r="CM107" s="68"/>
      <c r="CN107" s="68"/>
      <c r="CO107" s="68"/>
      <c r="CP107" s="69"/>
      <c r="CQ107" s="66"/>
      <c r="CR107" s="66"/>
      <c r="CS107" s="66"/>
      <c r="CT107" s="70"/>
    </row>
    <row r="108" spans="1:99">
      <c r="A108" s="30"/>
      <c r="B108" s="37"/>
      <c r="C108" s="37"/>
      <c r="D108" s="21"/>
      <c r="E108" s="21"/>
      <c r="F108" s="21"/>
      <c r="G108" s="22"/>
      <c r="H108" s="36"/>
      <c r="I108" s="36"/>
      <c r="J108" s="73"/>
      <c r="K108" s="178"/>
      <c r="L108" s="34"/>
      <c r="M108" s="34"/>
      <c r="N108" s="31"/>
      <c r="O108" s="23"/>
      <c r="P108" s="23"/>
      <c r="Q108" s="23"/>
      <c r="R108" s="32"/>
      <c r="S108" s="32"/>
      <c r="T108" s="23"/>
      <c r="U108" s="32"/>
      <c r="V108" s="25"/>
      <c r="W108" s="25"/>
      <c r="X108" s="25"/>
      <c r="Y108" s="183"/>
      <c r="Z108" s="183"/>
      <c r="AA108" s="183"/>
      <c r="AB108" s="183"/>
      <c r="AC108" s="33"/>
      <c r="AD108" s="59"/>
      <c r="AE108" s="61"/>
      <c r="AF108" s="62"/>
      <c r="AG108" s="61"/>
      <c r="AH108" s="65"/>
      <c r="AI108" s="66"/>
      <c r="AJ108" s="67"/>
      <c r="AK108" s="68"/>
      <c r="AL108" s="68"/>
      <c r="AM108" s="68"/>
      <c r="AN108" s="61"/>
      <c r="AO108" s="62"/>
      <c r="AP108" s="61"/>
      <c r="AQ108" s="65"/>
      <c r="AR108" s="66"/>
      <c r="AS108" s="67"/>
      <c r="AT108" s="68"/>
      <c r="AU108" s="68"/>
      <c r="AV108" s="68"/>
      <c r="AW108" s="61"/>
      <c r="AX108" s="62"/>
      <c r="AY108" s="61"/>
      <c r="AZ108" s="65"/>
      <c r="BA108" s="66"/>
      <c r="BB108" s="67"/>
      <c r="BC108" s="68"/>
      <c r="BD108" s="68"/>
      <c r="BE108" s="68"/>
      <c r="BF108" s="61"/>
      <c r="BG108" s="62"/>
      <c r="BH108" s="61"/>
      <c r="BI108" s="65"/>
      <c r="BJ108" s="66"/>
      <c r="BK108" s="67"/>
      <c r="BL108" s="68"/>
      <c r="BM108" s="68"/>
      <c r="BN108" s="68"/>
      <c r="BO108" s="63"/>
      <c r="BP108" s="64"/>
      <c r="BQ108" s="61"/>
      <c r="BR108" s="65"/>
      <c r="BS108" s="66"/>
      <c r="BT108" s="67"/>
      <c r="BU108" s="68"/>
      <c r="BV108" s="68"/>
      <c r="BW108" s="68"/>
      <c r="BX108" s="63"/>
      <c r="BY108" s="64"/>
      <c r="BZ108" s="61"/>
      <c r="CA108" s="65"/>
      <c r="CB108" s="66"/>
      <c r="CC108" s="67"/>
      <c r="CD108" s="68"/>
      <c r="CE108" s="68"/>
      <c r="CF108" s="68"/>
      <c r="CG108" s="63"/>
      <c r="CH108" s="64"/>
      <c r="CI108" s="61"/>
      <c r="CJ108" s="65"/>
      <c r="CK108" s="66"/>
      <c r="CL108" s="67"/>
      <c r="CM108" s="68"/>
      <c r="CN108" s="68"/>
      <c r="CO108" s="68"/>
      <c r="CP108" s="69"/>
      <c r="CQ108" s="66"/>
      <c r="CR108" s="66"/>
      <c r="CS108" s="66"/>
      <c r="CT108" s="70"/>
    </row>
    <row r="109" spans="1:99">
      <c r="A109" s="19">
        <f>AC109</f>
        <v>1.2413994169096</v>
      </c>
      <c r="B109" s="39"/>
      <c r="C109" s="39"/>
      <c r="D109" s="39"/>
      <c r="E109" s="39"/>
      <c r="F109" s="39"/>
      <c r="G109" s="39"/>
      <c r="H109" s="40" t="s">
        <v>248</v>
      </c>
      <c r="I109" s="40"/>
      <c r="J109" s="40"/>
      <c r="K109" s="179">
        <f>SUM(K6:K108)</f>
        <v>5145000</v>
      </c>
      <c r="L109" s="41">
        <f>SUM(L6:L108)</f>
        <v>2105</v>
      </c>
      <c r="M109" s="41">
        <f>SUM(M6:M108)</f>
        <v>824</v>
      </c>
      <c r="N109" s="41">
        <f>SUM(N6:N108)</f>
        <v>2178</v>
      </c>
      <c r="O109" s="41">
        <f>SUM(O6:O108)</f>
        <v>361</v>
      </c>
      <c r="P109" s="41">
        <f>SUM(P6:P108)</f>
        <v>3</v>
      </c>
      <c r="Q109" s="41">
        <f>SUM(Q6:Q108)</f>
        <v>364</v>
      </c>
      <c r="R109" s="42">
        <f>IFERROR(Q109/N109,"-")</f>
        <v>0.16712580348944</v>
      </c>
      <c r="S109" s="76">
        <f>SUM(S6:S108)</f>
        <v>47</v>
      </c>
      <c r="T109" s="76">
        <f>SUM(T6:T108)</f>
        <v>75</v>
      </c>
      <c r="U109" s="42">
        <f>IFERROR(S109/Q109,"-")</f>
        <v>0.12912087912088</v>
      </c>
      <c r="V109" s="43">
        <f>IFERROR(K109/Q109,"-")</f>
        <v>14134.615384615</v>
      </c>
      <c r="W109" s="44">
        <f>SUM(W6:W108)</f>
        <v>77</v>
      </c>
      <c r="X109" s="42">
        <f>IFERROR(W109/Q109,"-")</f>
        <v>0.21153846153846</v>
      </c>
      <c r="Y109" s="179">
        <f>SUM(Y6:Y108)</f>
        <v>6387000</v>
      </c>
      <c r="Z109" s="179">
        <f>IFERROR(Y109/Q109,"-")</f>
        <v>17546.703296703</v>
      </c>
      <c r="AA109" s="179">
        <f>IFERROR(Y109/W109,"-")</f>
        <v>82948.051948052</v>
      </c>
      <c r="AB109" s="179">
        <f>Y109-K109</f>
        <v>1242000</v>
      </c>
      <c r="AC109" s="45">
        <f>Y109/K109</f>
        <v>1.2413994169096</v>
      </c>
      <c r="AD109" s="58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0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  <c r="BW109" s="60"/>
      <c r="BX109" s="60"/>
      <c r="BY109" s="60"/>
      <c r="BZ109" s="60"/>
      <c r="CA109" s="60"/>
      <c r="CB109" s="60"/>
      <c r="CC109" s="60"/>
      <c r="CD109" s="60"/>
      <c r="CE109" s="60"/>
      <c r="CF109" s="60"/>
      <c r="CG109" s="60"/>
      <c r="CH109" s="60"/>
      <c r="CI109" s="60"/>
      <c r="CJ109" s="60"/>
      <c r="CK109" s="60"/>
      <c r="CL109" s="60"/>
      <c r="CM109" s="60"/>
      <c r="CN109" s="60"/>
      <c r="CO109" s="60"/>
      <c r="CP109" s="60"/>
      <c r="CQ109" s="60"/>
      <c r="CR109" s="60"/>
      <c r="CS109" s="60"/>
      <c r="CT10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21"/>
    <mergeCell ref="K8:K21"/>
    <mergeCell ref="V8:V21"/>
    <mergeCell ref="AB8:AB21"/>
    <mergeCell ref="AC8:AC21"/>
    <mergeCell ref="A22:A25"/>
    <mergeCell ref="K22:K25"/>
    <mergeCell ref="V22:V25"/>
    <mergeCell ref="AB22:AB25"/>
    <mergeCell ref="AC22:AC25"/>
    <mergeCell ref="A26:A29"/>
    <mergeCell ref="K26:K29"/>
    <mergeCell ref="V26:V29"/>
    <mergeCell ref="AB26:AB29"/>
    <mergeCell ref="AC26:AC29"/>
    <mergeCell ref="A30:A32"/>
    <mergeCell ref="K30:K32"/>
    <mergeCell ref="V30:V32"/>
    <mergeCell ref="AB30:AB32"/>
    <mergeCell ref="AC30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  <mergeCell ref="A87:A88"/>
    <mergeCell ref="K87:K88"/>
    <mergeCell ref="V87:V88"/>
    <mergeCell ref="AB87:AB88"/>
    <mergeCell ref="AC87:AC88"/>
    <mergeCell ref="A89:A90"/>
    <mergeCell ref="K89:K90"/>
    <mergeCell ref="V89:V90"/>
    <mergeCell ref="AB89:AB90"/>
    <mergeCell ref="AC89:AC90"/>
    <mergeCell ref="A91:A96"/>
    <mergeCell ref="K91:K96"/>
    <mergeCell ref="V91:V96"/>
    <mergeCell ref="AB91:AB96"/>
    <mergeCell ref="AC91:AC96"/>
    <mergeCell ref="A97:A98"/>
    <mergeCell ref="K97:K98"/>
    <mergeCell ref="V97:V98"/>
    <mergeCell ref="AB97:AB98"/>
    <mergeCell ref="AC97:AC98"/>
    <mergeCell ref="A99:A100"/>
    <mergeCell ref="K99:K100"/>
    <mergeCell ref="V99:V100"/>
    <mergeCell ref="AB99:AB100"/>
    <mergeCell ref="AC99:AC100"/>
    <mergeCell ref="A101:A102"/>
    <mergeCell ref="K101:K102"/>
    <mergeCell ref="V101:V102"/>
    <mergeCell ref="AB101:AB102"/>
    <mergeCell ref="AC101:AC102"/>
    <mergeCell ref="A103:A106"/>
    <mergeCell ref="K103:K106"/>
    <mergeCell ref="V103:V106"/>
    <mergeCell ref="AB103:AB106"/>
    <mergeCell ref="AC103:AC10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