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<sst xmlns="http://schemas.openxmlformats.org/spreadsheetml/2006/main" uniqueCount="212">
  <si>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</si>
  <si>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</si>
  <si>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</si>
  <si>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</si>
  <si>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</si>
  <si>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</si>
  <si>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</si>
  <si>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</si>
  <si>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</si>
  <si>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</si>
  <si>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</si>
  <si>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</si>
  <si>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</si>
  <si>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</si>
  <si>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</si>
  <si>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</si>
  <si>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</si>
  <si>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</si>
  <si>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</si>
  <si>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</si>
  <si>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</si>
  <si>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</si>
  <si>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</si>
  <si>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</si>
  <si>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</si>
  <si>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</si>
  <si>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</si>
  <si>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</si>
  <si>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</si>
  <si>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</si>
  <si>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</si>
  <si>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</si>
  <si>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</si>
  <si>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</si>
  <si>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</si>
  <si>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</si>
  <si>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</si>
  <si>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</si>
  <si>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</si>
  <si>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</si>
  <si>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</si>
  <si>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</si>
  <si>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</si>
  <si>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</si>
  <si>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</si>
  <si>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</si>
  <si>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</si>
  <si>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</si>
  <si>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</si>
  <si>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</si>
  <si>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</si>
  <si>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</si>
  <si>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</si>
  <si>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</si>
  <si>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</si>
  <si>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</si>
  <si>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</si>
  <si>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pp995</t>
  </si>
  <si>
    <t>インターカラー</t>
  </si>
  <si>
    <t>パートナー煙突2</t>
  </si>
  <si>
    <t>トゥギャザーする女性をゲットしようぜ！</t>
  </si>
  <si>
    <t>lp01</t>
  </si>
  <si>
    <t>ニッカン関東</t>
  </si>
  <si>
    <t>1C煙突</t>
  </si>
  <si>
    <t>5月11日(土)</t>
  </si>
  <si>
    <t>pp996</t>
  </si>
  <si>
    <t>空電</t>
  </si>
  <si>
    <t>pp997</t>
  </si>
  <si>
    <t>雑誌版 SPA</t>
  </si>
  <si>
    <t>女性から逆指名</t>
  </si>
  <si>
    <t>4C終面全5段</t>
  </si>
  <si>
    <t>5月17日(金)</t>
  </si>
  <si>
    <t>pp998</t>
  </si>
  <si>
    <t>pp999</t>
  </si>
  <si>
    <t>黒：右女３</t>
  </si>
  <si>
    <t>71「利用者急増で盛り上がりを見せる高齢者恋愛サービス。しかし男性が不足するという悩みも・・・」</t>
  </si>
  <si>
    <t>スポーツ報知関東</t>
  </si>
  <si>
    <t>半2段つかみ20段保証</t>
  </si>
  <si>
    <t>20段保証</t>
  </si>
  <si>
    <t>pp1000</t>
  </si>
  <si>
    <t>72「なんと一度も利用した事がなかった男性がいた！」</t>
  </si>
  <si>
    <t>半3段つかみ20段保証</t>
  </si>
  <si>
    <t>pp1001</t>
  </si>
  <si>
    <t>73「彼女50だけど、すごいんです」</t>
  </si>
  <si>
    <t>半5段つかみ20段保証</t>
  </si>
  <si>
    <t>pp1002</t>
  </si>
  <si>
    <t>(空電共通)</t>
  </si>
  <si>
    <t>共通</t>
  </si>
  <si>
    <t>pp1003</t>
  </si>
  <si>
    <t>日刊ゲンダイ東海版</t>
  </si>
  <si>
    <t>全2段</t>
  </si>
  <si>
    <t>1～15日</t>
  </si>
  <si>
    <t>pp1004</t>
  </si>
  <si>
    <t>74「週末会える女性を探すなら◯◯」</t>
  </si>
  <si>
    <t>16～31日</t>
  </si>
  <si>
    <t>pp1005</t>
  </si>
  <si>
    <t>pp1006</t>
  </si>
  <si>
    <t>男の夢をかなえます 超美熟女から逆指名</t>
  </si>
  <si>
    <t>スポニチ関東</t>
  </si>
  <si>
    <t>全5段</t>
  </si>
  <si>
    <t>5月09日(木)</t>
  </si>
  <si>
    <t>pp1007</t>
  </si>
  <si>
    <t>pp1008</t>
  </si>
  <si>
    <t>黒：C版</t>
  </si>
  <si>
    <t>出会い懇願！私たち（この歳でも）真剣なんです</t>
  </si>
  <si>
    <t>5月19日(日)</t>
  </si>
  <si>
    <t>pp1009</t>
  </si>
  <si>
    <t>pp1010</t>
  </si>
  <si>
    <t>スポニチ関西</t>
  </si>
  <si>
    <t>5月03日(金)</t>
  </si>
  <si>
    <t>pp1011</t>
  </si>
  <si>
    <t>pp1012</t>
  </si>
  <si>
    <t>恋愛経験は不要！女性がリードしてくれます！</t>
  </si>
  <si>
    <t>5月06日(月)</t>
  </si>
  <si>
    <t>pp1013</t>
  </si>
  <si>
    <t>pp1014</t>
  </si>
  <si>
    <t>女性と出会って５分で</t>
  </si>
  <si>
    <t>サンスポ関東</t>
  </si>
  <si>
    <t>pp1015</t>
  </si>
  <si>
    <t>pp1016</t>
  </si>
  <si>
    <t>5月18日(土)</t>
  </si>
  <si>
    <t>pp1017</t>
  </si>
  <si>
    <t>pp1018</t>
  </si>
  <si>
    <t>サンスポ関西</t>
  </si>
  <si>
    <t>5月05日(日)</t>
  </si>
  <si>
    <t>pp1019</t>
  </si>
  <si>
    <t>pp1020</t>
  </si>
  <si>
    <t>40代女性が恋愛リベンジ</t>
  </si>
  <si>
    <t>pp1021</t>
  </si>
  <si>
    <t>pp1022</t>
  </si>
  <si>
    <t>今更聞けない出会いのABC</t>
  </si>
  <si>
    <t>終面全5段</t>
  </si>
  <si>
    <t>pp1023</t>
  </si>
  <si>
    <t>pp1024</t>
  </si>
  <si>
    <t>5月25日(土)</t>
  </si>
  <si>
    <t>pp1025</t>
  </si>
  <si>
    <t>pp1026</t>
  </si>
  <si>
    <t>ニッカン関東・平日</t>
  </si>
  <si>
    <t>5月29日(水)</t>
  </si>
  <si>
    <t>pp1027</t>
  </si>
  <si>
    <t>pp1028</t>
  </si>
  <si>
    <t>ニッカン関西</t>
  </si>
  <si>
    <t>5月12日(日)</t>
  </si>
  <si>
    <t>pp1029</t>
  </si>
  <si>
    <t>pp1030</t>
  </si>
  <si>
    <t>依存症男性急増中！？</t>
  </si>
  <si>
    <t>pp1031</t>
  </si>
  <si>
    <t>pp1032</t>
  </si>
  <si>
    <t>献身交際。キュートな四十路妻。</t>
  </si>
  <si>
    <t>デイリースポーツ関西</t>
  </si>
  <si>
    <t>4C終面全3段</t>
  </si>
  <si>
    <t>pp1033</t>
  </si>
  <si>
    <t>pp1034</t>
  </si>
  <si>
    <t>5月31日(金)</t>
  </si>
  <si>
    <t>pp1035</t>
  </si>
  <si>
    <t>pp1036</t>
  </si>
  <si>
    <t>九スポ</t>
  </si>
  <si>
    <t>pp1037</t>
  </si>
  <si>
    <t>pp1038</t>
  </si>
  <si>
    <t>pp1039</t>
  </si>
  <si>
    <t>pp1040</t>
  </si>
  <si>
    <t>4C終面雑報</t>
  </si>
  <si>
    <t>pp1041</t>
  </si>
  <si>
    <t>pp1042</t>
  </si>
  <si>
    <t>5月21日(火)</t>
  </si>
  <si>
    <t>pp1043</t>
  </si>
  <si>
    <t>pp1044</t>
  </si>
  <si>
    <t>5月16日(木)</t>
  </si>
  <si>
    <t>pp1045</t>
  </si>
  <si>
    <t>pp1046</t>
  </si>
  <si>
    <t>pp1047</t>
  </si>
  <si>
    <t>pp1048</t>
  </si>
  <si>
    <t>右女３</t>
  </si>
  <si>
    <t>4C雑報</t>
  </si>
  <si>
    <t>5月04日(土)</t>
  </si>
  <si>
    <t>pp1049</t>
  </si>
  <si>
    <t>pp1050</t>
  </si>
  <si>
    <t>pp1051</t>
  </si>
  <si>
    <t>pp1052</t>
  </si>
  <si>
    <t>pp1053</t>
  </si>
  <si>
    <t>pp1054</t>
  </si>
  <si>
    <t>pp1055</t>
  </si>
  <si>
    <t>pp1056</t>
  </si>
  <si>
    <t>pp1057</t>
  </si>
  <si>
    <t>pp1058</t>
  </si>
  <si>
    <t>pp1059</t>
  </si>
  <si>
    <t>pp1060</t>
  </si>
  <si>
    <t>pp1061</t>
  </si>
  <si>
    <t>pp1062</t>
  </si>
  <si>
    <t>5月26日(日)</t>
  </si>
  <si>
    <t>pp1063</t>
  </si>
  <si>
    <t>pp1064</t>
  </si>
  <si>
    <t>記事</t>
  </si>
  <si>
    <t>4C記事枠</t>
  </si>
  <si>
    <t>pp1065</t>
  </si>
  <si>
    <t>pp1066</t>
  </si>
  <si>
    <t>pp1067</t>
  </si>
  <si>
    <t>pp1068</t>
  </si>
  <si>
    <t>pp1069</t>
  </si>
  <si>
    <t>中京スポーツ</t>
  </si>
  <si>
    <t>5月10日(金)</t>
  </si>
  <si>
    <t>pp1070</t>
  </si>
  <si>
    <t>pp1071</t>
  </si>
  <si>
    <t>pp1072</t>
  </si>
  <si>
    <t>pp1073</t>
  </si>
  <si>
    <t>スポーツ報知関西</t>
  </si>
  <si>
    <t>pp1074</t>
  </si>
  <si>
    <t>pp1075</t>
  </si>
  <si>
    <t>東スポ・大スポ・九スポ・中京</t>
  </si>
  <si>
    <t>記事枠</t>
  </si>
  <si>
    <t>pp1076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</si>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</sst>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0.73555555555556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450000</v>
      </c>
      <c r="L6" s="79">
        <v>19</v>
      </c>
      <c r="M6" s="79">
        <v>0</v>
      </c>
      <c r="N6" s="79">
        <v>64</v>
      </c>
      <c r="O6" s="88">
        <v>13</v>
      </c>
      <c r="P6" s="89">
        <v>0</v>
      </c>
      <c r="Q6" s="90">
        <f>O6+P6</f>
        <v>13</v>
      </c>
      <c r="R6" s="80">
        <f>IFERROR(Q6/N6,"-")</f>
        <v>0.203125</v>
      </c>
      <c r="S6" s="79">
        <v>0</v>
      </c>
      <c r="T6" s="79">
        <v>4</v>
      </c>
      <c r="U6" s="80">
        <f>IFERROR(T6/(Q6),"-")</f>
        <v>0.30769230769231</v>
      </c>
      <c r="V6" s="81">
        <f>IFERROR(K6/SUM(Q6:Q7),"-")</f>
        <v>28125</v>
      </c>
      <c r="W6" s="82">
        <v>4</v>
      </c>
      <c r="X6" s="80">
        <f>IF(Q6=0,"-",W6/Q6)</f>
        <v>0.30769230769231</v>
      </c>
      <c r="Y6" s="181">
        <v>115000</v>
      </c>
      <c r="Z6" s="182">
        <f>IFERROR(Y6/Q6,"-")</f>
        <v>8846.1538461538</v>
      </c>
      <c r="AA6" s="182">
        <f>IFERROR(Y6/W6,"-")</f>
        <v>28750</v>
      </c>
      <c r="AB6" s="176">
        <f>SUM(Y6:Y7)-SUM(K6:K7)</f>
        <v>-119000</v>
      </c>
      <c r="AC6" s="83">
        <f>SUM(Y6:Y7)/SUM(K6:K7)</f>
        <v>0.73555555555556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0.076923076923077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7</v>
      </c>
      <c r="BG6" s="110">
        <f>IF(Q6=0,"",IF(BF6=0,"",(BF6/Q6)))</f>
        <v>0.53846153846154</v>
      </c>
      <c r="BH6" s="109">
        <v>4</v>
      </c>
      <c r="BI6" s="111">
        <f>IFERROR(BH6/BF6,"-")</f>
        <v>0.57142857142857</v>
      </c>
      <c r="BJ6" s="112">
        <v>115000</v>
      </c>
      <c r="BK6" s="113">
        <f>IFERROR(BJ6/BF6,"-")</f>
        <v>16428.571428571</v>
      </c>
      <c r="BL6" s="114">
        <v>2</v>
      </c>
      <c r="BM6" s="114"/>
      <c r="BN6" s="114">
        <v>2</v>
      </c>
      <c r="BO6" s="116">
        <v>4</v>
      </c>
      <c r="BP6" s="117">
        <f>IF(Q6=0,"",IF(BO6=0,"",(BO6/Q6)))</f>
        <v>0.30769230769231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0.076923076923077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115000</v>
      </c>
      <c r="CR6" s="138">
        <v>85000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17</v>
      </c>
      <c r="M7" s="79">
        <v>15</v>
      </c>
      <c r="N7" s="79">
        <v>1</v>
      </c>
      <c r="O7" s="88">
        <v>3</v>
      </c>
      <c r="P7" s="89">
        <v>0</v>
      </c>
      <c r="Q7" s="90">
        <f>O7+P7</f>
        <v>3</v>
      </c>
      <c r="R7" s="80">
        <f>IFERROR(Q7/N7,"-")</f>
        <v>3</v>
      </c>
      <c r="S7" s="79">
        <v>1</v>
      </c>
      <c r="T7" s="79">
        <v>1</v>
      </c>
      <c r="U7" s="80">
        <f>IFERROR(T7/(Q7),"-")</f>
        <v>0.33333333333333</v>
      </c>
      <c r="V7" s="81"/>
      <c r="W7" s="82">
        <v>1</v>
      </c>
      <c r="X7" s="80">
        <f>IF(Q7=0,"-",W7/Q7)</f>
        <v>0.33333333333333</v>
      </c>
      <c r="Y7" s="181">
        <v>216000</v>
      </c>
      <c r="Z7" s="182">
        <f>IFERROR(Y7/Q7,"-")</f>
        <v>72000</v>
      </c>
      <c r="AA7" s="182">
        <f>IFERROR(Y7/W7,"-")</f>
        <v>216000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0.33333333333333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0.33333333333333</v>
      </c>
      <c r="CI7" s="132">
        <v>1</v>
      </c>
      <c r="CJ7" s="133">
        <f>IFERROR(CI7/CG7,"-")</f>
        <v>1</v>
      </c>
      <c r="CK7" s="134">
        <v>216000</v>
      </c>
      <c r="CL7" s="135">
        <f>IFERROR(CK7/CG7,"-")</f>
        <v>216000</v>
      </c>
      <c r="CM7" s="136"/>
      <c r="CN7" s="136"/>
      <c r="CO7" s="136">
        <v>1</v>
      </c>
      <c r="CP7" s="137">
        <v>1</v>
      </c>
      <c r="CQ7" s="138">
        <v>216000</v>
      </c>
      <c r="CR7" s="138">
        <v>216000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0.585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70</v>
      </c>
      <c r="J8" s="87" t="s">
        <v>71</v>
      </c>
      <c r="K8" s="176">
        <v>600000</v>
      </c>
      <c r="L8" s="79">
        <v>52</v>
      </c>
      <c r="M8" s="79">
        <v>0</v>
      </c>
      <c r="N8" s="79">
        <v>184</v>
      </c>
      <c r="O8" s="88">
        <v>28</v>
      </c>
      <c r="P8" s="89">
        <v>0</v>
      </c>
      <c r="Q8" s="90">
        <f>O8+P8</f>
        <v>28</v>
      </c>
      <c r="R8" s="80">
        <f>IFERROR(Q8/N8,"-")</f>
        <v>0.15217391304348</v>
      </c>
      <c r="S8" s="79">
        <v>5</v>
      </c>
      <c r="T8" s="79">
        <v>9</v>
      </c>
      <c r="U8" s="80">
        <f>IFERROR(T8/(Q8),"-")</f>
        <v>0.32142857142857</v>
      </c>
      <c r="V8" s="81">
        <f>IFERROR(K8/SUM(Q8:Q9),"-")</f>
        <v>15789.473684211</v>
      </c>
      <c r="W8" s="82">
        <v>6</v>
      </c>
      <c r="X8" s="80">
        <f>IF(Q8=0,"-",W8/Q8)</f>
        <v>0.21428571428571</v>
      </c>
      <c r="Y8" s="181">
        <v>306000</v>
      </c>
      <c r="Z8" s="182">
        <f>IFERROR(Y8/Q8,"-")</f>
        <v>10928.571428571</v>
      </c>
      <c r="AA8" s="182">
        <f>IFERROR(Y8/W8,"-")</f>
        <v>51000</v>
      </c>
      <c r="AB8" s="176">
        <f>SUM(Y8:Y9)-SUM(K8:K9)</f>
        <v>-249000</v>
      </c>
      <c r="AC8" s="83">
        <f>SUM(Y8:Y9)/SUM(K8:K9)</f>
        <v>0.585</v>
      </c>
      <c r="AD8" s="77"/>
      <c r="AE8" s="91">
        <v>1</v>
      </c>
      <c r="AF8" s="92">
        <f>IF(Q8=0,"",IF(AE8=0,"",(AE8/Q8)))</f>
        <v>0.035714285714286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2</v>
      </c>
      <c r="AO8" s="98">
        <f>IF(Q8=0,"",IF(AN8=0,"",(AN8/Q8)))</f>
        <v>0.071428571428571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4</v>
      </c>
      <c r="AX8" s="104">
        <f>IF(Q8=0,"",IF(AW8=0,"",(AW8/Q8)))</f>
        <v>0.14285714285714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11</v>
      </c>
      <c r="BG8" s="110">
        <f>IF(Q8=0,"",IF(BF8=0,"",(BF8/Q8)))</f>
        <v>0.39285714285714</v>
      </c>
      <c r="BH8" s="109">
        <v>3</v>
      </c>
      <c r="BI8" s="111">
        <f>IFERROR(BH8/BF8,"-")</f>
        <v>0.27272727272727</v>
      </c>
      <c r="BJ8" s="112">
        <v>201000</v>
      </c>
      <c r="BK8" s="113">
        <f>IFERROR(BJ8/BF8,"-")</f>
        <v>18272.727272727</v>
      </c>
      <c r="BL8" s="114"/>
      <c r="BM8" s="114">
        <v>1</v>
      </c>
      <c r="BN8" s="114">
        <v>2</v>
      </c>
      <c r="BO8" s="116">
        <v>7</v>
      </c>
      <c r="BP8" s="117">
        <f>IF(Q8=0,"",IF(BO8=0,"",(BO8/Q8)))</f>
        <v>0.25</v>
      </c>
      <c r="BQ8" s="118">
        <v>2</v>
      </c>
      <c r="BR8" s="119">
        <f>IFERROR(BQ8/BO8,"-")</f>
        <v>0.28571428571429</v>
      </c>
      <c r="BS8" s="120">
        <v>93000</v>
      </c>
      <c r="BT8" s="121">
        <f>IFERROR(BS8/BO8,"-")</f>
        <v>13285.714285714</v>
      </c>
      <c r="BU8" s="122"/>
      <c r="BV8" s="122">
        <v>1</v>
      </c>
      <c r="BW8" s="122">
        <v>1</v>
      </c>
      <c r="BX8" s="123">
        <v>3</v>
      </c>
      <c r="BY8" s="124">
        <f>IF(Q8=0,"",IF(BX8=0,"",(BX8/Q8)))</f>
        <v>0.10714285714286</v>
      </c>
      <c r="BZ8" s="125">
        <v>1</v>
      </c>
      <c r="CA8" s="126">
        <f>IFERROR(BZ8/BX8,"-")</f>
        <v>0.33333333333333</v>
      </c>
      <c r="CB8" s="127">
        <v>12000</v>
      </c>
      <c r="CC8" s="128">
        <f>IFERROR(CB8/BX8,"-")</f>
        <v>4000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6</v>
      </c>
      <c r="CQ8" s="138">
        <v>306000</v>
      </c>
      <c r="CR8" s="138">
        <v>113000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59</v>
      </c>
      <c r="M9" s="79">
        <v>33</v>
      </c>
      <c r="N9" s="79">
        <v>5</v>
      </c>
      <c r="O9" s="88">
        <v>10</v>
      </c>
      <c r="P9" s="89">
        <v>0</v>
      </c>
      <c r="Q9" s="90">
        <f>O9+P9</f>
        <v>10</v>
      </c>
      <c r="R9" s="80">
        <f>IFERROR(Q9/N9,"-")</f>
        <v>2</v>
      </c>
      <c r="S9" s="79">
        <v>0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0.1</v>
      </c>
      <c r="Y9" s="181">
        <v>45000</v>
      </c>
      <c r="Z9" s="182">
        <f>IFERROR(Y9/Q9,"-")</f>
        <v>4500</v>
      </c>
      <c r="AA9" s="182">
        <f>IFERROR(Y9/W9,"-")</f>
        <v>45000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5</v>
      </c>
      <c r="BY9" s="124">
        <f>IF(Q9=0,"",IF(BX9=0,"",(BX9/Q9)))</f>
        <v>0.5</v>
      </c>
      <c r="BZ9" s="125">
        <v>1</v>
      </c>
      <c r="CA9" s="126">
        <f>IFERROR(BZ9/BX9,"-")</f>
        <v>0.2</v>
      </c>
      <c r="CB9" s="127">
        <v>45000</v>
      </c>
      <c r="CC9" s="128">
        <f>IFERROR(CB9/BX9,"-")</f>
        <v>9000</v>
      </c>
      <c r="CD9" s="129"/>
      <c r="CE9" s="129"/>
      <c r="CF9" s="129">
        <v>1</v>
      </c>
      <c r="CG9" s="130">
        <v>2</v>
      </c>
      <c r="CH9" s="131">
        <f>IF(Q9=0,"",IF(CG9=0,"",(CG9/Q9)))</f>
        <v>0.2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45000</v>
      </c>
      <c r="CR9" s="138">
        <v>45000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0.064615384615385</v>
      </c>
      <c r="B10" s="184" t="s">
        <v>73</v>
      </c>
      <c r="C10" s="184" t="s">
        <v>58</v>
      </c>
      <c r="D10" s="184"/>
      <c r="E10" s="184" t="s">
        <v>74</v>
      </c>
      <c r="F10" s="184" t="s">
        <v>75</v>
      </c>
      <c r="G10" s="184" t="s">
        <v>61</v>
      </c>
      <c r="H10" s="87" t="s">
        <v>76</v>
      </c>
      <c r="I10" s="87" t="s">
        <v>77</v>
      </c>
      <c r="J10" s="87" t="s">
        <v>78</v>
      </c>
      <c r="K10" s="176">
        <v>325000</v>
      </c>
      <c r="L10" s="79">
        <v>18</v>
      </c>
      <c r="M10" s="79">
        <v>0</v>
      </c>
      <c r="N10" s="79">
        <v>50</v>
      </c>
      <c r="O10" s="88">
        <v>7</v>
      </c>
      <c r="P10" s="89">
        <v>0</v>
      </c>
      <c r="Q10" s="90">
        <f>O10+P10</f>
        <v>7</v>
      </c>
      <c r="R10" s="80">
        <f>IFERROR(Q10/N10,"-")</f>
        <v>0.14</v>
      </c>
      <c r="S10" s="79">
        <v>0</v>
      </c>
      <c r="T10" s="79">
        <v>2</v>
      </c>
      <c r="U10" s="80">
        <f>IFERROR(T10/(Q10),"-")</f>
        <v>0.28571428571429</v>
      </c>
      <c r="V10" s="81">
        <f>IFERROR(K10/SUM(Q10:Q13),"-")</f>
        <v>15476.19047619</v>
      </c>
      <c r="W10" s="82">
        <v>2</v>
      </c>
      <c r="X10" s="80">
        <f>IF(Q10=0,"-",W10/Q10)</f>
        <v>0.28571428571429</v>
      </c>
      <c r="Y10" s="181">
        <v>15000</v>
      </c>
      <c r="Z10" s="182">
        <f>IFERROR(Y10/Q10,"-")</f>
        <v>2142.8571428571</v>
      </c>
      <c r="AA10" s="182">
        <f>IFERROR(Y10/W10,"-")</f>
        <v>7500</v>
      </c>
      <c r="AB10" s="176">
        <f>SUM(Y10:Y13)-SUM(K10:K13)</f>
        <v>-304000</v>
      </c>
      <c r="AC10" s="83">
        <f>SUM(Y10:Y13)/SUM(K10:K13)</f>
        <v>0.064615384615385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0.14285714285714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0.28571428571429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0.28571428571429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0.28571428571429</v>
      </c>
      <c r="BZ10" s="125">
        <v>2</v>
      </c>
      <c r="CA10" s="126">
        <f>IFERROR(BZ10/BX10,"-")</f>
        <v>1</v>
      </c>
      <c r="CB10" s="127">
        <v>15000</v>
      </c>
      <c r="CC10" s="128">
        <f>IFERROR(CB10/BX10,"-")</f>
        <v>7500</v>
      </c>
      <c r="CD10" s="129">
        <v>2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15000</v>
      </c>
      <c r="CR10" s="138">
        <v>10000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79</v>
      </c>
      <c r="C11" s="184" t="s">
        <v>58</v>
      </c>
      <c r="D11" s="184"/>
      <c r="E11" s="184" t="s">
        <v>74</v>
      </c>
      <c r="F11" s="184" t="s">
        <v>80</v>
      </c>
      <c r="G11" s="184" t="s">
        <v>61</v>
      </c>
      <c r="H11" s="87" t="s">
        <v>76</v>
      </c>
      <c r="I11" s="87" t="s">
        <v>81</v>
      </c>
      <c r="J11" s="87"/>
      <c r="K11" s="176"/>
      <c r="L11" s="79">
        <v>0</v>
      </c>
      <c r="M11" s="79">
        <v>0</v>
      </c>
      <c r="N11" s="79">
        <v>1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82</v>
      </c>
      <c r="C12" s="184" t="s">
        <v>58</v>
      </c>
      <c r="D12" s="184"/>
      <c r="E12" s="184" t="s">
        <v>74</v>
      </c>
      <c r="F12" s="184" t="s">
        <v>83</v>
      </c>
      <c r="G12" s="184" t="s">
        <v>61</v>
      </c>
      <c r="H12" s="87" t="s">
        <v>76</v>
      </c>
      <c r="I12" s="87" t="s">
        <v>84</v>
      </c>
      <c r="J12" s="87"/>
      <c r="K12" s="176"/>
      <c r="L12" s="79">
        <v>6</v>
      </c>
      <c r="M12" s="79">
        <v>0</v>
      </c>
      <c r="N12" s="79">
        <v>49</v>
      </c>
      <c r="O12" s="88">
        <v>3</v>
      </c>
      <c r="P12" s="89">
        <v>0</v>
      </c>
      <c r="Q12" s="90">
        <f>O12+P12</f>
        <v>3</v>
      </c>
      <c r="R12" s="80">
        <f>IFERROR(Q12/N12,"-")</f>
        <v>0.061224489795918</v>
      </c>
      <c r="S12" s="79">
        <v>1</v>
      </c>
      <c r="T12" s="79">
        <v>1</v>
      </c>
      <c r="U12" s="80">
        <f>IFERROR(T12/(Q12),"-")</f>
        <v>0.33333333333333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0.33333333333333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0.33333333333333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85</v>
      </c>
      <c r="C13" s="184" t="s">
        <v>58</v>
      </c>
      <c r="D13" s="184"/>
      <c r="E13" s="184" t="s">
        <v>86</v>
      </c>
      <c r="F13" s="184" t="s">
        <v>86</v>
      </c>
      <c r="G13" s="184" t="s">
        <v>66</v>
      </c>
      <c r="H13" s="87" t="s">
        <v>87</v>
      </c>
      <c r="I13" s="87"/>
      <c r="J13" s="87"/>
      <c r="K13" s="176"/>
      <c r="L13" s="79">
        <v>101</v>
      </c>
      <c r="M13" s="79">
        <v>58</v>
      </c>
      <c r="N13" s="79">
        <v>23</v>
      </c>
      <c r="O13" s="88">
        <v>11</v>
      </c>
      <c r="P13" s="89">
        <v>0</v>
      </c>
      <c r="Q13" s="90">
        <f>O13+P13</f>
        <v>11</v>
      </c>
      <c r="R13" s="80">
        <f>IFERROR(Q13/N13,"-")</f>
        <v>0.47826086956522</v>
      </c>
      <c r="S13" s="79">
        <v>0</v>
      </c>
      <c r="T13" s="79">
        <v>1</v>
      </c>
      <c r="U13" s="80">
        <f>IFERROR(T13/(Q13),"-")</f>
        <v>0.090909090909091</v>
      </c>
      <c r="V13" s="81"/>
      <c r="W13" s="82">
        <v>1</v>
      </c>
      <c r="X13" s="80">
        <f>IF(Q13=0,"-",W13/Q13)</f>
        <v>0.090909090909091</v>
      </c>
      <c r="Y13" s="181">
        <v>6000</v>
      </c>
      <c r="Z13" s="182">
        <f>IFERROR(Y13/Q13,"-")</f>
        <v>545.45454545455</v>
      </c>
      <c r="AA13" s="182">
        <f>IFERROR(Y13/W13,"-")</f>
        <v>6000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0.090909090909091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0.090909090909091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6</v>
      </c>
      <c r="BP13" s="117">
        <f>IF(Q13=0,"",IF(BO13=0,"",(BO13/Q13)))</f>
        <v>0.54545454545455</v>
      </c>
      <c r="BQ13" s="118">
        <v>1</v>
      </c>
      <c r="BR13" s="119">
        <f>IFERROR(BQ13/BO13,"-")</f>
        <v>0.16666666666667</v>
      </c>
      <c r="BS13" s="120">
        <v>6000</v>
      </c>
      <c r="BT13" s="121">
        <f>IFERROR(BS13/BO13,"-")</f>
        <v>1000</v>
      </c>
      <c r="BU13" s="122"/>
      <c r="BV13" s="122">
        <v>1</v>
      </c>
      <c r="BW13" s="122"/>
      <c r="BX13" s="123">
        <v>3</v>
      </c>
      <c r="BY13" s="124">
        <f>IF(Q13=0,"",IF(BX13=0,"",(BX13/Q13)))</f>
        <v>0.27272727272727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6000</v>
      </c>
      <c r="CR13" s="138">
        <v>6000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1.56</v>
      </c>
      <c r="B14" s="184" t="s">
        <v>88</v>
      </c>
      <c r="C14" s="184" t="s">
        <v>58</v>
      </c>
      <c r="D14" s="184"/>
      <c r="E14" s="184" t="s">
        <v>74</v>
      </c>
      <c r="F14" s="184" t="s">
        <v>83</v>
      </c>
      <c r="G14" s="184" t="s">
        <v>61</v>
      </c>
      <c r="H14" s="87" t="s">
        <v>89</v>
      </c>
      <c r="I14" s="87" t="s">
        <v>90</v>
      </c>
      <c r="J14" s="87" t="s">
        <v>91</v>
      </c>
      <c r="K14" s="176">
        <v>100000</v>
      </c>
      <c r="L14" s="79">
        <v>3</v>
      </c>
      <c r="M14" s="79">
        <v>0</v>
      </c>
      <c r="N14" s="79">
        <v>14</v>
      </c>
      <c r="O14" s="88">
        <v>1</v>
      </c>
      <c r="P14" s="89">
        <v>0</v>
      </c>
      <c r="Q14" s="90">
        <f>O14+P14</f>
        <v>1</v>
      </c>
      <c r="R14" s="80">
        <f>IFERROR(Q14/N14,"-")</f>
        <v>0.071428571428571</v>
      </c>
      <c r="S14" s="79">
        <v>0</v>
      </c>
      <c r="T14" s="79">
        <v>0</v>
      </c>
      <c r="U14" s="80">
        <f>IFERROR(T14/(Q14),"-")</f>
        <v>0</v>
      </c>
      <c r="V14" s="81">
        <f>IFERROR(K14/SUM(Q14:Q16),"-")</f>
        <v>7142.8571428571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SUM(Y14:Y16)-SUM(K14:K16)</f>
        <v>56000</v>
      </c>
      <c r="AC14" s="83">
        <f>SUM(Y14:Y16)/SUM(K14:K16)</f>
        <v>1.56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1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92</v>
      </c>
      <c r="C15" s="184" t="s">
        <v>58</v>
      </c>
      <c r="D15" s="184"/>
      <c r="E15" s="184" t="s">
        <v>74</v>
      </c>
      <c r="F15" s="184" t="s">
        <v>93</v>
      </c>
      <c r="G15" s="184" t="s">
        <v>61</v>
      </c>
      <c r="H15" s="87"/>
      <c r="I15" s="87" t="s">
        <v>90</v>
      </c>
      <c r="J15" s="87" t="s">
        <v>94</v>
      </c>
      <c r="K15" s="176"/>
      <c r="L15" s="79">
        <v>7</v>
      </c>
      <c r="M15" s="79">
        <v>0</v>
      </c>
      <c r="N15" s="79">
        <v>13</v>
      </c>
      <c r="O15" s="88">
        <v>4</v>
      </c>
      <c r="P15" s="89">
        <v>0</v>
      </c>
      <c r="Q15" s="90">
        <f>O15+P15</f>
        <v>4</v>
      </c>
      <c r="R15" s="80">
        <f>IFERROR(Q15/N15,"-")</f>
        <v>0.30769230769231</v>
      </c>
      <c r="S15" s="79">
        <v>0</v>
      </c>
      <c r="T15" s="79">
        <v>2</v>
      </c>
      <c r="U15" s="80">
        <f>IFERROR(T15/(Q15),"-")</f>
        <v>0.5</v>
      </c>
      <c r="V15" s="81"/>
      <c r="W15" s="82">
        <v>1</v>
      </c>
      <c r="X15" s="80">
        <f>IF(Q15=0,"-",W15/Q15)</f>
        <v>0.25</v>
      </c>
      <c r="Y15" s="181">
        <v>5000</v>
      </c>
      <c r="Z15" s="182">
        <f>IFERROR(Y15/Q15,"-")</f>
        <v>1250</v>
      </c>
      <c r="AA15" s="182">
        <f>IFERROR(Y15/W15,"-")</f>
        <v>5000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3</v>
      </c>
      <c r="BY15" s="124">
        <f>IF(Q15=0,"",IF(BX15=0,"",(BX15/Q15)))</f>
        <v>0.75</v>
      </c>
      <c r="BZ15" s="125">
        <v>1</v>
      </c>
      <c r="CA15" s="126">
        <f>IFERROR(BZ15/BX15,"-")</f>
        <v>0.33333333333333</v>
      </c>
      <c r="CB15" s="127">
        <v>5000</v>
      </c>
      <c r="CC15" s="128">
        <f>IFERROR(CB15/BX15,"-")</f>
        <v>1666.6666666667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5000</v>
      </c>
      <c r="CR15" s="138">
        <v>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95</v>
      </c>
      <c r="C16" s="184" t="s">
        <v>58</v>
      </c>
      <c r="D16" s="184"/>
      <c r="E16" s="184" t="s">
        <v>86</v>
      </c>
      <c r="F16" s="184" t="s">
        <v>86</v>
      </c>
      <c r="G16" s="184" t="s">
        <v>66</v>
      </c>
      <c r="H16" s="87"/>
      <c r="I16" s="87"/>
      <c r="J16" s="87"/>
      <c r="K16" s="176"/>
      <c r="L16" s="79">
        <v>26</v>
      </c>
      <c r="M16" s="79">
        <v>24</v>
      </c>
      <c r="N16" s="79">
        <v>34</v>
      </c>
      <c r="O16" s="88">
        <v>9</v>
      </c>
      <c r="P16" s="89">
        <v>0</v>
      </c>
      <c r="Q16" s="90">
        <f>O16+P16</f>
        <v>9</v>
      </c>
      <c r="R16" s="80">
        <f>IFERROR(Q16/N16,"-")</f>
        <v>0.26470588235294</v>
      </c>
      <c r="S16" s="79">
        <v>1</v>
      </c>
      <c r="T16" s="79">
        <v>2</v>
      </c>
      <c r="U16" s="80">
        <f>IFERROR(T16/(Q16),"-")</f>
        <v>0.22222222222222</v>
      </c>
      <c r="V16" s="81"/>
      <c r="W16" s="82">
        <v>3</v>
      </c>
      <c r="X16" s="80">
        <f>IF(Q16=0,"-",W16/Q16)</f>
        <v>0.33333333333333</v>
      </c>
      <c r="Y16" s="181">
        <v>151000</v>
      </c>
      <c r="Z16" s="182">
        <f>IFERROR(Y16/Q16,"-")</f>
        <v>16777.777777778</v>
      </c>
      <c r="AA16" s="182">
        <f>IFERROR(Y16/W16,"-")</f>
        <v>50333.333333333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5</v>
      </c>
      <c r="BP16" s="117">
        <f>IF(Q16=0,"",IF(BO16=0,"",(BO16/Q16)))</f>
        <v>0.55555555555556</v>
      </c>
      <c r="BQ16" s="118">
        <v>2</v>
      </c>
      <c r="BR16" s="119">
        <f>IFERROR(BQ16/BO16,"-")</f>
        <v>0.4</v>
      </c>
      <c r="BS16" s="120">
        <v>13000</v>
      </c>
      <c r="BT16" s="121">
        <f>IFERROR(BS16/BO16,"-")</f>
        <v>2600</v>
      </c>
      <c r="BU16" s="122">
        <v>1</v>
      </c>
      <c r="BV16" s="122">
        <v>1</v>
      </c>
      <c r="BW16" s="122"/>
      <c r="BX16" s="123">
        <v>3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0.11111111111111</v>
      </c>
      <c r="CI16" s="132">
        <v>1</v>
      </c>
      <c r="CJ16" s="133">
        <f>IFERROR(CI16/CG16,"-")</f>
        <v>1</v>
      </c>
      <c r="CK16" s="134">
        <v>138000</v>
      </c>
      <c r="CL16" s="135">
        <f>IFERROR(CK16/CG16,"-")</f>
        <v>138000</v>
      </c>
      <c r="CM16" s="136"/>
      <c r="CN16" s="136"/>
      <c r="CO16" s="136">
        <v>1</v>
      </c>
      <c r="CP16" s="137">
        <v>3</v>
      </c>
      <c r="CQ16" s="138">
        <v>151000</v>
      </c>
      <c r="CR16" s="138">
        <v>138000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1.2916666666667</v>
      </c>
      <c r="B17" s="184" t="s">
        <v>96</v>
      </c>
      <c r="C17" s="184" t="s">
        <v>58</v>
      </c>
      <c r="D17" s="184"/>
      <c r="E17" s="184" t="s">
        <v>68</v>
      </c>
      <c r="F17" s="184" t="s">
        <v>97</v>
      </c>
      <c r="G17" s="184" t="s">
        <v>61</v>
      </c>
      <c r="H17" s="87" t="s">
        <v>98</v>
      </c>
      <c r="I17" s="87" t="s">
        <v>99</v>
      </c>
      <c r="J17" s="87" t="s">
        <v>100</v>
      </c>
      <c r="K17" s="176">
        <v>120000</v>
      </c>
      <c r="L17" s="79">
        <v>9</v>
      </c>
      <c r="M17" s="79">
        <v>0</v>
      </c>
      <c r="N17" s="79">
        <v>51</v>
      </c>
      <c r="O17" s="88">
        <v>4</v>
      </c>
      <c r="P17" s="89">
        <v>0</v>
      </c>
      <c r="Q17" s="90">
        <f>O17+P17</f>
        <v>4</v>
      </c>
      <c r="R17" s="80">
        <f>IFERROR(Q17/N17,"-")</f>
        <v>0.07843137254902</v>
      </c>
      <c r="S17" s="79">
        <v>0</v>
      </c>
      <c r="T17" s="79">
        <v>1</v>
      </c>
      <c r="U17" s="80">
        <f>IFERROR(T17/(Q17),"-")</f>
        <v>0.25</v>
      </c>
      <c r="V17" s="81">
        <f>IFERROR(K17/SUM(Q17:Q18),"-")</f>
        <v>13333.333333333</v>
      </c>
      <c r="W17" s="82">
        <v>2</v>
      </c>
      <c r="X17" s="80">
        <f>IF(Q17=0,"-",W17/Q17)</f>
        <v>0.5</v>
      </c>
      <c r="Y17" s="181">
        <v>8000</v>
      </c>
      <c r="Z17" s="182">
        <f>IFERROR(Y17/Q17,"-")</f>
        <v>2000</v>
      </c>
      <c r="AA17" s="182">
        <f>IFERROR(Y17/W17,"-")</f>
        <v>4000</v>
      </c>
      <c r="AB17" s="176">
        <f>SUM(Y17:Y18)-SUM(K17:K18)</f>
        <v>35000</v>
      </c>
      <c r="AC17" s="83">
        <f>SUM(Y17:Y18)/SUM(K17:K18)</f>
        <v>1.2916666666667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0.5</v>
      </c>
      <c r="BQ17" s="118">
        <v>2</v>
      </c>
      <c r="BR17" s="119">
        <f>IFERROR(BQ17/BO17,"-")</f>
        <v>1</v>
      </c>
      <c r="BS17" s="120">
        <v>8000</v>
      </c>
      <c r="BT17" s="121">
        <f>IFERROR(BS17/BO17,"-")</f>
        <v>4000</v>
      </c>
      <c r="BU17" s="122">
        <v>2</v>
      </c>
      <c r="BV17" s="122"/>
      <c r="BW17" s="122"/>
      <c r="BX17" s="123">
        <v>1</v>
      </c>
      <c r="BY17" s="124">
        <f>IF(Q17=0,"",IF(BX17=0,"",(BX17/Q17)))</f>
        <v>0.25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8000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101</v>
      </c>
      <c r="C18" s="184" t="s">
        <v>58</v>
      </c>
      <c r="D18" s="184"/>
      <c r="E18" s="184" t="s">
        <v>68</v>
      </c>
      <c r="F18" s="184" t="s">
        <v>97</v>
      </c>
      <c r="G18" s="184" t="s">
        <v>66</v>
      </c>
      <c r="H18" s="87"/>
      <c r="I18" s="87"/>
      <c r="J18" s="87"/>
      <c r="K18" s="176"/>
      <c r="L18" s="79">
        <v>35</v>
      </c>
      <c r="M18" s="79">
        <v>24</v>
      </c>
      <c r="N18" s="79">
        <v>48</v>
      </c>
      <c r="O18" s="88">
        <v>5</v>
      </c>
      <c r="P18" s="89">
        <v>0</v>
      </c>
      <c r="Q18" s="90">
        <f>O18+P18</f>
        <v>5</v>
      </c>
      <c r="R18" s="80">
        <f>IFERROR(Q18/N18,"-")</f>
        <v>0.10416666666667</v>
      </c>
      <c r="S18" s="79">
        <v>2</v>
      </c>
      <c r="T18" s="79">
        <v>0</v>
      </c>
      <c r="U18" s="80">
        <f>IFERROR(T18/(Q18),"-")</f>
        <v>0</v>
      </c>
      <c r="V18" s="81"/>
      <c r="W18" s="82">
        <v>2</v>
      </c>
      <c r="X18" s="80">
        <f>IF(Q18=0,"-",W18/Q18)</f>
        <v>0.4</v>
      </c>
      <c r="Y18" s="181">
        <v>147000</v>
      </c>
      <c r="Z18" s="182">
        <f>IFERROR(Y18/Q18,"-")</f>
        <v>29400</v>
      </c>
      <c r="AA18" s="182">
        <f>IFERROR(Y18/W18,"-")</f>
        <v>73500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0.2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0.2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0.4</v>
      </c>
      <c r="BZ18" s="125">
        <v>1</v>
      </c>
      <c r="CA18" s="126">
        <f>IFERROR(BZ18/BX18,"-")</f>
        <v>0.5</v>
      </c>
      <c r="CB18" s="127">
        <v>11000</v>
      </c>
      <c r="CC18" s="128">
        <f>IFERROR(CB18/BX18,"-")</f>
        <v>5500</v>
      </c>
      <c r="CD18" s="129"/>
      <c r="CE18" s="129"/>
      <c r="CF18" s="129">
        <v>1</v>
      </c>
      <c r="CG18" s="130">
        <v>1</v>
      </c>
      <c r="CH18" s="131">
        <f>IF(Q18=0,"",IF(CG18=0,"",(CG18/Q18)))</f>
        <v>0.2</v>
      </c>
      <c r="CI18" s="132">
        <v>1</v>
      </c>
      <c r="CJ18" s="133">
        <f>IFERROR(CI18/CG18,"-")</f>
        <v>1</v>
      </c>
      <c r="CK18" s="134">
        <v>136000</v>
      </c>
      <c r="CL18" s="135">
        <f>IFERROR(CK18/CG18,"-")</f>
        <v>136000</v>
      </c>
      <c r="CM18" s="136"/>
      <c r="CN18" s="136"/>
      <c r="CO18" s="136">
        <v>1</v>
      </c>
      <c r="CP18" s="137">
        <v>2</v>
      </c>
      <c r="CQ18" s="138">
        <v>147000</v>
      </c>
      <c r="CR18" s="138">
        <v>136000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>
        <f>AC19</f>
        <v>1.9333333333333</v>
      </c>
      <c r="B19" s="184" t="s">
        <v>102</v>
      </c>
      <c r="C19" s="184" t="s">
        <v>58</v>
      </c>
      <c r="D19" s="184"/>
      <c r="E19" s="184" t="s">
        <v>103</v>
      </c>
      <c r="F19" s="184" t="s">
        <v>104</v>
      </c>
      <c r="G19" s="184" t="s">
        <v>61</v>
      </c>
      <c r="H19" s="87" t="s">
        <v>98</v>
      </c>
      <c r="I19" s="87" t="s">
        <v>99</v>
      </c>
      <c r="J19" s="186" t="s">
        <v>105</v>
      </c>
      <c r="K19" s="176">
        <v>120000</v>
      </c>
      <c r="L19" s="79">
        <v>19</v>
      </c>
      <c r="M19" s="79">
        <v>0</v>
      </c>
      <c r="N19" s="79">
        <v>61</v>
      </c>
      <c r="O19" s="88">
        <v>5</v>
      </c>
      <c r="P19" s="89">
        <v>0</v>
      </c>
      <c r="Q19" s="90">
        <f>O19+P19</f>
        <v>5</v>
      </c>
      <c r="R19" s="80">
        <f>IFERROR(Q19/N19,"-")</f>
        <v>0.081967213114754</v>
      </c>
      <c r="S19" s="79">
        <v>1</v>
      </c>
      <c r="T19" s="79">
        <v>2</v>
      </c>
      <c r="U19" s="80">
        <f>IFERROR(T19/(Q19),"-")</f>
        <v>0.4</v>
      </c>
      <c r="V19" s="81">
        <f>IFERROR(K19/SUM(Q19:Q20),"-")</f>
        <v>13333.333333333</v>
      </c>
      <c r="W19" s="82">
        <v>1</v>
      </c>
      <c r="X19" s="80">
        <f>IF(Q19=0,"-",W19/Q19)</f>
        <v>0.2</v>
      </c>
      <c r="Y19" s="181">
        <v>10000</v>
      </c>
      <c r="Z19" s="182">
        <f>IFERROR(Y19/Q19,"-")</f>
        <v>2000</v>
      </c>
      <c r="AA19" s="182">
        <f>IFERROR(Y19/W19,"-")</f>
        <v>10000</v>
      </c>
      <c r="AB19" s="176">
        <f>SUM(Y19:Y20)-SUM(K19:K20)</f>
        <v>112000</v>
      </c>
      <c r="AC19" s="83">
        <f>SUM(Y19:Y20)/SUM(K19:K20)</f>
        <v>1.9333333333333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3</v>
      </c>
      <c r="BP19" s="117">
        <f>IF(Q19=0,"",IF(BO19=0,"",(BO19/Q19)))</f>
        <v>0.6</v>
      </c>
      <c r="BQ19" s="118">
        <v>1</v>
      </c>
      <c r="BR19" s="119">
        <f>IFERROR(BQ19/BO19,"-")</f>
        <v>0.33333333333333</v>
      </c>
      <c r="BS19" s="120">
        <v>10000</v>
      </c>
      <c r="BT19" s="121">
        <f>IFERROR(BS19/BO19,"-")</f>
        <v>3333.3333333333</v>
      </c>
      <c r="BU19" s="122"/>
      <c r="BV19" s="122">
        <v>1</v>
      </c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10000</v>
      </c>
      <c r="CR19" s="138">
        <v>10000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106</v>
      </c>
      <c r="C20" s="184" t="s">
        <v>58</v>
      </c>
      <c r="D20" s="184"/>
      <c r="E20" s="184" t="s">
        <v>103</v>
      </c>
      <c r="F20" s="184" t="s">
        <v>104</v>
      </c>
      <c r="G20" s="184" t="s">
        <v>66</v>
      </c>
      <c r="H20" s="87"/>
      <c r="I20" s="87"/>
      <c r="J20" s="87"/>
      <c r="K20" s="176"/>
      <c r="L20" s="79">
        <v>58</v>
      </c>
      <c r="M20" s="79">
        <v>36</v>
      </c>
      <c r="N20" s="79">
        <v>11</v>
      </c>
      <c r="O20" s="88">
        <v>4</v>
      </c>
      <c r="P20" s="89">
        <v>0</v>
      </c>
      <c r="Q20" s="90">
        <f>O20+P20</f>
        <v>4</v>
      </c>
      <c r="R20" s="80">
        <f>IFERROR(Q20/N20,"-")</f>
        <v>0.36363636363636</v>
      </c>
      <c r="S20" s="79">
        <v>1</v>
      </c>
      <c r="T20" s="79">
        <v>3</v>
      </c>
      <c r="U20" s="80">
        <f>IFERROR(T20/(Q20),"-")</f>
        <v>0.75</v>
      </c>
      <c r="V20" s="81"/>
      <c r="W20" s="82">
        <v>2</v>
      </c>
      <c r="X20" s="80">
        <f>IF(Q20=0,"-",W20/Q20)</f>
        <v>0.5</v>
      </c>
      <c r="Y20" s="181">
        <v>222000</v>
      </c>
      <c r="Z20" s="182">
        <f>IFERROR(Y20/Q20,"-")</f>
        <v>55500</v>
      </c>
      <c r="AA20" s="182">
        <f>IFERROR(Y20/W20,"-")</f>
        <v>111000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0.5</v>
      </c>
      <c r="BQ20" s="118">
        <v>1</v>
      </c>
      <c r="BR20" s="119">
        <f>IFERROR(BQ20/BO20,"-")</f>
        <v>0.5</v>
      </c>
      <c r="BS20" s="120">
        <v>184000</v>
      </c>
      <c r="BT20" s="121">
        <f>IFERROR(BS20/BO20,"-")</f>
        <v>92000</v>
      </c>
      <c r="BU20" s="122"/>
      <c r="BV20" s="122"/>
      <c r="BW20" s="122">
        <v>1</v>
      </c>
      <c r="BX20" s="123">
        <v>1</v>
      </c>
      <c r="BY20" s="124">
        <f>IF(Q20=0,"",IF(BX20=0,"",(BX20/Q20)))</f>
        <v>0.25</v>
      </c>
      <c r="BZ20" s="125">
        <v>1</v>
      </c>
      <c r="CA20" s="126">
        <f>IFERROR(BZ20/BX20,"-")</f>
        <v>1</v>
      </c>
      <c r="CB20" s="127">
        <v>38000</v>
      </c>
      <c r="CC20" s="128">
        <f>IFERROR(CB20/BX20,"-")</f>
        <v>38000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222000</v>
      </c>
      <c r="CR20" s="138">
        <v>184000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1.0666666666667</v>
      </c>
      <c r="B21" s="184" t="s">
        <v>107</v>
      </c>
      <c r="C21" s="184" t="s">
        <v>58</v>
      </c>
      <c r="D21" s="184"/>
      <c r="E21" s="184" t="s">
        <v>68</v>
      </c>
      <c r="F21" s="184" t="s">
        <v>97</v>
      </c>
      <c r="G21" s="184" t="s">
        <v>61</v>
      </c>
      <c r="H21" s="87" t="s">
        <v>108</v>
      </c>
      <c r="I21" s="87" t="s">
        <v>99</v>
      </c>
      <c r="J21" s="87" t="s">
        <v>109</v>
      </c>
      <c r="K21" s="176">
        <v>150000</v>
      </c>
      <c r="L21" s="79">
        <v>16</v>
      </c>
      <c r="M21" s="79">
        <v>0</v>
      </c>
      <c r="N21" s="79">
        <v>73</v>
      </c>
      <c r="O21" s="88">
        <v>5</v>
      </c>
      <c r="P21" s="89">
        <v>1</v>
      </c>
      <c r="Q21" s="90">
        <f>O21+P21</f>
        <v>6</v>
      </c>
      <c r="R21" s="80">
        <f>IFERROR(Q21/N21,"-")</f>
        <v>0.082191780821918</v>
      </c>
      <c r="S21" s="79">
        <v>1</v>
      </c>
      <c r="T21" s="79">
        <v>1</v>
      </c>
      <c r="U21" s="80">
        <f>IFERROR(T21/(Q21),"-")</f>
        <v>0.16666666666667</v>
      </c>
      <c r="V21" s="81">
        <f>IFERROR(K21/SUM(Q21:Q22),"-")</f>
        <v>15000</v>
      </c>
      <c r="W21" s="82">
        <v>1</v>
      </c>
      <c r="X21" s="80">
        <f>IF(Q21=0,"-",W21/Q21)</f>
        <v>0.16666666666667</v>
      </c>
      <c r="Y21" s="181">
        <v>144000</v>
      </c>
      <c r="Z21" s="182">
        <f>IFERROR(Y21/Q21,"-")</f>
        <v>24000</v>
      </c>
      <c r="AA21" s="182">
        <f>IFERROR(Y21/W21,"-")</f>
        <v>144000</v>
      </c>
      <c r="AB21" s="176">
        <f>SUM(Y21:Y22)-SUM(K21:K22)</f>
        <v>10000</v>
      </c>
      <c r="AC21" s="83">
        <f>SUM(Y21:Y22)/SUM(K21:K22)</f>
        <v>1.0666666666667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5</v>
      </c>
      <c r="BP21" s="117">
        <f>IF(Q21=0,"",IF(BO21=0,"",(BO21/Q21)))</f>
        <v>0.83333333333333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0.16666666666667</v>
      </c>
      <c r="BZ21" s="125">
        <v>1</v>
      </c>
      <c r="CA21" s="126">
        <f>IFERROR(BZ21/BX21,"-")</f>
        <v>1</v>
      </c>
      <c r="CB21" s="127">
        <v>144000</v>
      </c>
      <c r="CC21" s="128">
        <f>IFERROR(CB21/BX21,"-")</f>
        <v>144000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144000</v>
      </c>
      <c r="CR21" s="138">
        <v>144000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/>
      <c r="B22" s="184" t="s">
        <v>110</v>
      </c>
      <c r="C22" s="184" t="s">
        <v>58</v>
      </c>
      <c r="D22" s="184"/>
      <c r="E22" s="184" t="s">
        <v>68</v>
      </c>
      <c r="F22" s="184" t="s">
        <v>97</v>
      </c>
      <c r="G22" s="184" t="s">
        <v>66</v>
      </c>
      <c r="H22" s="87"/>
      <c r="I22" s="87"/>
      <c r="J22" s="87"/>
      <c r="K22" s="176"/>
      <c r="L22" s="79">
        <v>36</v>
      </c>
      <c r="M22" s="79">
        <v>25</v>
      </c>
      <c r="N22" s="79">
        <v>20</v>
      </c>
      <c r="O22" s="88">
        <v>4</v>
      </c>
      <c r="P22" s="89">
        <v>0</v>
      </c>
      <c r="Q22" s="90">
        <f>O22+P22</f>
        <v>4</v>
      </c>
      <c r="R22" s="80">
        <f>IFERROR(Q22/N22,"-")</f>
        <v>0.2</v>
      </c>
      <c r="S22" s="79">
        <v>1</v>
      </c>
      <c r="T22" s="79">
        <v>0</v>
      </c>
      <c r="U22" s="80">
        <f>IFERROR(T22/(Q22),"-")</f>
        <v>0</v>
      </c>
      <c r="V22" s="81"/>
      <c r="W22" s="82">
        <v>2</v>
      </c>
      <c r="X22" s="80">
        <f>IF(Q22=0,"-",W22/Q22)</f>
        <v>0.5</v>
      </c>
      <c r="Y22" s="181">
        <v>16000</v>
      </c>
      <c r="Z22" s="182">
        <f>IFERROR(Y22/Q22,"-")</f>
        <v>4000</v>
      </c>
      <c r="AA22" s="182">
        <f>IFERROR(Y22/W22,"-")</f>
        <v>8000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2</v>
      </c>
      <c r="BP22" s="117">
        <f>IF(Q22=0,"",IF(BO22=0,"",(BO22/Q22)))</f>
        <v>0.5</v>
      </c>
      <c r="BQ22" s="118">
        <v>1</v>
      </c>
      <c r="BR22" s="119">
        <f>IFERROR(BQ22/BO22,"-")</f>
        <v>0.5</v>
      </c>
      <c r="BS22" s="120">
        <v>13000</v>
      </c>
      <c r="BT22" s="121">
        <f>IFERROR(BS22/BO22,"-")</f>
        <v>6500</v>
      </c>
      <c r="BU22" s="122"/>
      <c r="BV22" s="122"/>
      <c r="BW22" s="122">
        <v>1</v>
      </c>
      <c r="BX22" s="123">
        <v>2</v>
      </c>
      <c r="BY22" s="124">
        <f>IF(Q22=0,"",IF(BX22=0,"",(BX22/Q22)))</f>
        <v>0.5</v>
      </c>
      <c r="BZ22" s="125">
        <v>1</v>
      </c>
      <c r="CA22" s="126">
        <f>IFERROR(BZ22/BX22,"-")</f>
        <v>0.5</v>
      </c>
      <c r="CB22" s="127">
        <v>3000</v>
      </c>
      <c r="CC22" s="128">
        <f>IFERROR(CB22/BX22,"-")</f>
        <v>1500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16000</v>
      </c>
      <c r="CR22" s="138">
        <v>13000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1.5666666666667</v>
      </c>
      <c r="B23" s="184" t="s">
        <v>111</v>
      </c>
      <c r="C23" s="184" t="s">
        <v>58</v>
      </c>
      <c r="D23" s="184"/>
      <c r="E23" s="184" t="s">
        <v>103</v>
      </c>
      <c r="F23" s="184" t="s">
        <v>112</v>
      </c>
      <c r="G23" s="184" t="s">
        <v>61</v>
      </c>
      <c r="H23" s="87" t="s">
        <v>108</v>
      </c>
      <c r="I23" s="87" t="s">
        <v>99</v>
      </c>
      <c r="J23" s="87" t="s">
        <v>113</v>
      </c>
      <c r="K23" s="176">
        <v>150000</v>
      </c>
      <c r="L23" s="79">
        <v>16</v>
      </c>
      <c r="M23" s="79">
        <v>0</v>
      </c>
      <c r="N23" s="79">
        <v>44</v>
      </c>
      <c r="O23" s="88">
        <v>9</v>
      </c>
      <c r="P23" s="89">
        <v>0</v>
      </c>
      <c r="Q23" s="90">
        <f>O23+P23</f>
        <v>9</v>
      </c>
      <c r="R23" s="80">
        <f>IFERROR(Q23/N23,"-")</f>
        <v>0.20454545454545</v>
      </c>
      <c r="S23" s="79">
        <v>2</v>
      </c>
      <c r="T23" s="79">
        <v>1</v>
      </c>
      <c r="U23" s="80">
        <f>IFERROR(T23/(Q23),"-")</f>
        <v>0.11111111111111</v>
      </c>
      <c r="V23" s="81">
        <f>IFERROR(K23/SUM(Q23:Q24),"-")</f>
        <v>10714.285714286</v>
      </c>
      <c r="W23" s="82">
        <v>2</v>
      </c>
      <c r="X23" s="80">
        <f>IF(Q23=0,"-",W23/Q23)</f>
        <v>0.22222222222222</v>
      </c>
      <c r="Y23" s="181">
        <v>10000</v>
      </c>
      <c r="Z23" s="182">
        <f>IFERROR(Y23/Q23,"-")</f>
        <v>1111.1111111111</v>
      </c>
      <c r="AA23" s="182">
        <f>IFERROR(Y23/W23,"-")</f>
        <v>5000</v>
      </c>
      <c r="AB23" s="176">
        <f>SUM(Y23:Y24)-SUM(K23:K24)</f>
        <v>85000</v>
      </c>
      <c r="AC23" s="83">
        <f>SUM(Y23:Y24)/SUM(K23:K24)</f>
        <v>1.5666666666667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0.11111111111111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</v>
      </c>
      <c r="AX23" s="104">
        <f>IF(Q23=0,"",IF(AW23=0,"",(AW23/Q23)))</f>
        <v>0.11111111111111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</v>
      </c>
      <c r="BG23" s="110">
        <f>IF(Q23=0,"",IF(BF23=0,"",(BF23/Q23)))</f>
        <v>0.11111111111111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3</v>
      </c>
      <c r="BP23" s="117">
        <f>IF(Q23=0,"",IF(BO23=0,"",(BO23/Q23)))</f>
        <v>0.33333333333333</v>
      </c>
      <c r="BQ23" s="118">
        <v>1</v>
      </c>
      <c r="BR23" s="119">
        <f>IFERROR(BQ23/BO23,"-")</f>
        <v>0.33333333333333</v>
      </c>
      <c r="BS23" s="120">
        <v>5000</v>
      </c>
      <c r="BT23" s="121">
        <f>IFERROR(BS23/BO23,"-")</f>
        <v>1666.6666666667</v>
      </c>
      <c r="BU23" s="122">
        <v>1</v>
      </c>
      <c r="BV23" s="122"/>
      <c r="BW23" s="122"/>
      <c r="BX23" s="123">
        <v>3</v>
      </c>
      <c r="BY23" s="124">
        <f>IF(Q23=0,"",IF(BX23=0,"",(BX23/Q23)))</f>
        <v>0.33333333333333</v>
      </c>
      <c r="BZ23" s="125">
        <v>1</v>
      </c>
      <c r="CA23" s="126">
        <f>IFERROR(BZ23/BX23,"-")</f>
        <v>0.33333333333333</v>
      </c>
      <c r="CB23" s="127">
        <v>5000</v>
      </c>
      <c r="CC23" s="128">
        <f>IFERROR(CB23/BX23,"-")</f>
        <v>1666.6666666667</v>
      </c>
      <c r="CD23" s="129">
        <v>1</v>
      </c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10000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114</v>
      </c>
      <c r="C24" s="184" t="s">
        <v>58</v>
      </c>
      <c r="D24" s="184"/>
      <c r="E24" s="184" t="s">
        <v>103</v>
      </c>
      <c r="F24" s="184" t="s">
        <v>112</v>
      </c>
      <c r="G24" s="184" t="s">
        <v>66</v>
      </c>
      <c r="H24" s="87"/>
      <c r="I24" s="87"/>
      <c r="J24" s="87"/>
      <c r="K24" s="176"/>
      <c r="L24" s="79">
        <v>73</v>
      </c>
      <c r="M24" s="79">
        <v>34</v>
      </c>
      <c r="N24" s="79">
        <v>18</v>
      </c>
      <c r="O24" s="88">
        <v>5</v>
      </c>
      <c r="P24" s="89">
        <v>0</v>
      </c>
      <c r="Q24" s="90">
        <f>O24+P24</f>
        <v>5</v>
      </c>
      <c r="R24" s="80">
        <f>IFERROR(Q24/N24,"-")</f>
        <v>0.27777777777778</v>
      </c>
      <c r="S24" s="79">
        <v>0</v>
      </c>
      <c r="T24" s="79">
        <v>2</v>
      </c>
      <c r="U24" s="80">
        <f>IFERROR(T24/(Q24),"-")</f>
        <v>0.4</v>
      </c>
      <c r="V24" s="81"/>
      <c r="W24" s="82">
        <v>1</v>
      </c>
      <c r="X24" s="80">
        <f>IF(Q24=0,"-",W24/Q24)</f>
        <v>0.2</v>
      </c>
      <c r="Y24" s="181">
        <v>225000</v>
      </c>
      <c r="Z24" s="182">
        <f>IFERROR(Y24/Q24,"-")</f>
        <v>45000</v>
      </c>
      <c r="AA24" s="182">
        <f>IFERROR(Y24/W24,"-")</f>
        <v>225000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0.2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0.2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3</v>
      </c>
      <c r="BY24" s="124">
        <f>IF(Q24=0,"",IF(BX24=0,"",(BX24/Q24)))</f>
        <v>0.6</v>
      </c>
      <c r="BZ24" s="125">
        <v>1</v>
      </c>
      <c r="CA24" s="126">
        <f>IFERROR(BZ24/BX24,"-")</f>
        <v>0.33333333333333</v>
      </c>
      <c r="CB24" s="127">
        <v>225000</v>
      </c>
      <c r="CC24" s="128">
        <f>IFERROR(CB24/BX24,"-")</f>
        <v>75000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225000</v>
      </c>
      <c r="CR24" s="138">
        <v>225000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>
        <f>AC25</f>
        <v>3.2615384615385</v>
      </c>
      <c r="B25" s="184" t="s">
        <v>115</v>
      </c>
      <c r="C25" s="184" t="s">
        <v>58</v>
      </c>
      <c r="D25" s="184"/>
      <c r="E25" s="184" t="s">
        <v>68</v>
      </c>
      <c r="F25" s="184" t="s">
        <v>116</v>
      </c>
      <c r="G25" s="184" t="s">
        <v>61</v>
      </c>
      <c r="H25" s="87" t="s">
        <v>117</v>
      </c>
      <c r="I25" s="87" t="s">
        <v>99</v>
      </c>
      <c r="J25" s="87" t="s">
        <v>113</v>
      </c>
      <c r="K25" s="176">
        <v>130000</v>
      </c>
      <c r="L25" s="79">
        <v>26</v>
      </c>
      <c r="M25" s="79">
        <v>0</v>
      </c>
      <c r="N25" s="79">
        <v>92</v>
      </c>
      <c r="O25" s="88">
        <v>8</v>
      </c>
      <c r="P25" s="89">
        <v>0</v>
      </c>
      <c r="Q25" s="90">
        <f>O25+P25</f>
        <v>8</v>
      </c>
      <c r="R25" s="80">
        <f>IFERROR(Q25/N25,"-")</f>
        <v>0.08695652173913</v>
      </c>
      <c r="S25" s="79">
        <v>2</v>
      </c>
      <c r="T25" s="79">
        <v>0</v>
      </c>
      <c r="U25" s="80">
        <f>IFERROR(T25/(Q25),"-")</f>
        <v>0</v>
      </c>
      <c r="V25" s="81">
        <f>IFERROR(K25/SUM(Q25:Q26),"-")</f>
        <v>8666.6666666667</v>
      </c>
      <c r="W25" s="82">
        <v>3</v>
      </c>
      <c r="X25" s="80">
        <f>IF(Q25=0,"-",W25/Q25)</f>
        <v>0.375</v>
      </c>
      <c r="Y25" s="181">
        <v>414000</v>
      </c>
      <c r="Z25" s="182">
        <f>IFERROR(Y25/Q25,"-")</f>
        <v>51750</v>
      </c>
      <c r="AA25" s="182">
        <f>IFERROR(Y25/W25,"-")</f>
        <v>138000</v>
      </c>
      <c r="AB25" s="176">
        <f>SUM(Y25:Y26)-SUM(K25:K26)</f>
        <v>294000</v>
      </c>
      <c r="AC25" s="83">
        <f>SUM(Y25:Y26)/SUM(K25:K26)</f>
        <v>3.2615384615385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3</v>
      </c>
      <c r="BG25" s="110">
        <f>IF(Q25=0,"",IF(BF25=0,"",(BF25/Q25)))</f>
        <v>0.375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3</v>
      </c>
      <c r="BP25" s="117">
        <f>IF(Q25=0,"",IF(BO25=0,"",(BO25/Q25)))</f>
        <v>0.375</v>
      </c>
      <c r="BQ25" s="118">
        <v>1</v>
      </c>
      <c r="BR25" s="119">
        <f>IFERROR(BQ25/BO25,"-")</f>
        <v>0.33333333333333</v>
      </c>
      <c r="BS25" s="120">
        <v>123000</v>
      </c>
      <c r="BT25" s="121">
        <f>IFERROR(BS25/BO25,"-")</f>
        <v>41000</v>
      </c>
      <c r="BU25" s="122"/>
      <c r="BV25" s="122"/>
      <c r="BW25" s="122">
        <v>1</v>
      </c>
      <c r="BX25" s="123">
        <v>2</v>
      </c>
      <c r="BY25" s="124">
        <f>IF(Q25=0,"",IF(BX25=0,"",(BX25/Q25)))</f>
        <v>0.25</v>
      </c>
      <c r="BZ25" s="125">
        <v>2</v>
      </c>
      <c r="CA25" s="126">
        <f>IFERROR(BZ25/BX25,"-")</f>
        <v>1</v>
      </c>
      <c r="CB25" s="127">
        <v>291000</v>
      </c>
      <c r="CC25" s="128">
        <f>IFERROR(CB25/BX25,"-")</f>
        <v>145500</v>
      </c>
      <c r="CD25" s="129"/>
      <c r="CE25" s="129"/>
      <c r="CF25" s="129">
        <v>2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3</v>
      </c>
      <c r="CQ25" s="138">
        <v>414000</v>
      </c>
      <c r="CR25" s="138">
        <v>228000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118</v>
      </c>
      <c r="C26" s="184" t="s">
        <v>58</v>
      </c>
      <c r="D26" s="184"/>
      <c r="E26" s="184" t="s">
        <v>68</v>
      </c>
      <c r="F26" s="184" t="s">
        <v>116</v>
      </c>
      <c r="G26" s="184" t="s">
        <v>66</v>
      </c>
      <c r="H26" s="87"/>
      <c r="I26" s="87"/>
      <c r="J26" s="87"/>
      <c r="K26" s="176"/>
      <c r="L26" s="79">
        <v>63</v>
      </c>
      <c r="M26" s="79">
        <v>31</v>
      </c>
      <c r="N26" s="79">
        <v>15</v>
      </c>
      <c r="O26" s="88">
        <v>7</v>
      </c>
      <c r="P26" s="89">
        <v>0</v>
      </c>
      <c r="Q26" s="90">
        <f>O26+P26</f>
        <v>7</v>
      </c>
      <c r="R26" s="80">
        <f>IFERROR(Q26/N26,"-")</f>
        <v>0.46666666666667</v>
      </c>
      <c r="S26" s="79">
        <v>1</v>
      </c>
      <c r="T26" s="79">
        <v>1</v>
      </c>
      <c r="U26" s="80">
        <f>IFERROR(T26/(Q26),"-")</f>
        <v>0.14285714285714</v>
      </c>
      <c r="V26" s="81"/>
      <c r="W26" s="82">
        <v>1</v>
      </c>
      <c r="X26" s="80">
        <f>IF(Q26=0,"-",W26/Q26)</f>
        <v>0.14285714285714</v>
      </c>
      <c r="Y26" s="181">
        <v>10000</v>
      </c>
      <c r="Z26" s="182">
        <f>IFERROR(Y26/Q26,"-")</f>
        <v>1428.5714285714</v>
      </c>
      <c r="AA26" s="182">
        <f>IFERROR(Y26/W26,"-")</f>
        <v>10000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0.14285714285714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0.14285714285714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5</v>
      </c>
      <c r="BY26" s="124">
        <f>IF(Q26=0,"",IF(BX26=0,"",(BX26/Q26)))</f>
        <v>0.71428571428571</v>
      </c>
      <c r="BZ26" s="125">
        <v>1</v>
      </c>
      <c r="CA26" s="126">
        <f>IFERROR(BZ26/BX26,"-")</f>
        <v>0.2</v>
      </c>
      <c r="CB26" s="127">
        <v>10000</v>
      </c>
      <c r="CC26" s="128">
        <f>IFERROR(CB26/BX26,"-")</f>
        <v>2000</v>
      </c>
      <c r="CD26" s="129"/>
      <c r="CE26" s="129">
        <v>1</v>
      </c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10000</v>
      </c>
      <c r="CR26" s="138">
        <v>10000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2.4461538461538</v>
      </c>
      <c r="B27" s="184" t="s">
        <v>119</v>
      </c>
      <c r="C27" s="184" t="s">
        <v>58</v>
      </c>
      <c r="D27" s="184"/>
      <c r="E27" s="184" t="s">
        <v>103</v>
      </c>
      <c r="F27" s="184" t="s">
        <v>112</v>
      </c>
      <c r="G27" s="184" t="s">
        <v>61</v>
      </c>
      <c r="H27" s="87" t="s">
        <v>117</v>
      </c>
      <c r="I27" s="87" t="s">
        <v>99</v>
      </c>
      <c r="J27" s="185" t="s">
        <v>120</v>
      </c>
      <c r="K27" s="176">
        <v>130000</v>
      </c>
      <c r="L27" s="79">
        <v>10</v>
      </c>
      <c r="M27" s="79">
        <v>0</v>
      </c>
      <c r="N27" s="79">
        <v>28</v>
      </c>
      <c r="O27" s="88">
        <v>3</v>
      </c>
      <c r="P27" s="89">
        <v>0</v>
      </c>
      <c r="Q27" s="90">
        <f>O27+P27</f>
        <v>3</v>
      </c>
      <c r="R27" s="80">
        <f>IFERROR(Q27/N27,"-")</f>
        <v>0.10714285714286</v>
      </c>
      <c r="S27" s="79">
        <v>0</v>
      </c>
      <c r="T27" s="79">
        <v>1</v>
      </c>
      <c r="U27" s="80">
        <f>IFERROR(T27/(Q27),"-")</f>
        <v>0.33333333333333</v>
      </c>
      <c r="V27" s="81">
        <f>IFERROR(K27/SUM(Q27:Q28),"-")</f>
        <v>18571.428571429</v>
      </c>
      <c r="W27" s="82">
        <v>1</v>
      </c>
      <c r="X27" s="80">
        <f>IF(Q27=0,"-",W27/Q27)</f>
        <v>0.33333333333333</v>
      </c>
      <c r="Y27" s="181">
        <v>15000</v>
      </c>
      <c r="Z27" s="182">
        <f>IFERROR(Y27/Q27,"-")</f>
        <v>5000</v>
      </c>
      <c r="AA27" s="182">
        <f>IFERROR(Y27/W27,"-")</f>
        <v>15000</v>
      </c>
      <c r="AB27" s="176">
        <f>SUM(Y27:Y28)-SUM(K27:K28)</f>
        <v>188000</v>
      </c>
      <c r="AC27" s="83">
        <f>SUM(Y27:Y28)/SUM(K27:K28)</f>
        <v>2.4461538461538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0.66666666666667</v>
      </c>
      <c r="BQ27" s="118">
        <v>1</v>
      </c>
      <c r="BR27" s="119">
        <f>IFERROR(BQ27/BO27,"-")</f>
        <v>0.5</v>
      </c>
      <c r="BS27" s="120">
        <v>15000</v>
      </c>
      <c r="BT27" s="121">
        <f>IFERROR(BS27/BO27,"-")</f>
        <v>7500</v>
      </c>
      <c r="BU27" s="122"/>
      <c r="BV27" s="122"/>
      <c r="BW27" s="122">
        <v>1</v>
      </c>
      <c r="BX27" s="123">
        <v>1</v>
      </c>
      <c r="BY27" s="124">
        <f>IF(Q27=0,"",IF(BX27=0,"",(BX27/Q27)))</f>
        <v>0.33333333333333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15000</v>
      </c>
      <c r="CR27" s="138">
        <v>15000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121</v>
      </c>
      <c r="C28" s="184" t="s">
        <v>58</v>
      </c>
      <c r="D28" s="184"/>
      <c r="E28" s="184" t="s">
        <v>103</v>
      </c>
      <c r="F28" s="184" t="s">
        <v>112</v>
      </c>
      <c r="G28" s="184" t="s">
        <v>66</v>
      </c>
      <c r="H28" s="87"/>
      <c r="I28" s="87"/>
      <c r="J28" s="87"/>
      <c r="K28" s="176"/>
      <c r="L28" s="79">
        <v>20</v>
      </c>
      <c r="M28" s="79">
        <v>17</v>
      </c>
      <c r="N28" s="79">
        <v>7</v>
      </c>
      <c r="O28" s="88">
        <v>4</v>
      </c>
      <c r="P28" s="89">
        <v>0</v>
      </c>
      <c r="Q28" s="90">
        <f>O28+P28</f>
        <v>4</v>
      </c>
      <c r="R28" s="80">
        <f>IFERROR(Q28/N28,"-")</f>
        <v>0.57142857142857</v>
      </c>
      <c r="S28" s="79">
        <v>1</v>
      </c>
      <c r="T28" s="79">
        <v>0</v>
      </c>
      <c r="U28" s="80">
        <f>IFERROR(T28/(Q28),"-")</f>
        <v>0</v>
      </c>
      <c r="V28" s="81"/>
      <c r="W28" s="82">
        <v>1</v>
      </c>
      <c r="X28" s="80">
        <f>IF(Q28=0,"-",W28/Q28)</f>
        <v>0.25</v>
      </c>
      <c r="Y28" s="181">
        <v>303000</v>
      </c>
      <c r="Z28" s="182">
        <f>IFERROR(Y28/Q28,"-")</f>
        <v>75750</v>
      </c>
      <c r="AA28" s="182">
        <f>IFERROR(Y28/W28,"-")</f>
        <v>303000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0.25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0.25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2</v>
      </c>
      <c r="BY28" s="124">
        <f>IF(Q28=0,"",IF(BX28=0,"",(BX28/Q28)))</f>
        <v>0.5</v>
      </c>
      <c r="BZ28" s="125">
        <v>1</v>
      </c>
      <c r="CA28" s="126">
        <f>IFERROR(BZ28/BX28,"-")</f>
        <v>0.5</v>
      </c>
      <c r="CB28" s="127">
        <v>303000</v>
      </c>
      <c r="CC28" s="128">
        <f>IFERROR(CB28/BX28,"-")</f>
        <v>151500</v>
      </c>
      <c r="CD28" s="129"/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303000</v>
      </c>
      <c r="CR28" s="138">
        <v>303000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0</v>
      </c>
      <c r="B29" s="184" t="s">
        <v>122</v>
      </c>
      <c r="C29" s="184" t="s">
        <v>58</v>
      </c>
      <c r="D29" s="184"/>
      <c r="E29" s="184" t="s">
        <v>68</v>
      </c>
      <c r="F29" s="184" t="s">
        <v>116</v>
      </c>
      <c r="G29" s="184" t="s">
        <v>61</v>
      </c>
      <c r="H29" s="87" t="s">
        <v>123</v>
      </c>
      <c r="I29" s="87" t="s">
        <v>99</v>
      </c>
      <c r="J29" s="186" t="s">
        <v>124</v>
      </c>
      <c r="K29" s="176">
        <v>130000</v>
      </c>
      <c r="L29" s="79">
        <v>21</v>
      </c>
      <c r="M29" s="79">
        <v>0</v>
      </c>
      <c r="N29" s="79">
        <v>62</v>
      </c>
      <c r="O29" s="88">
        <v>6</v>
      </c>
      <c r="P29" s="89">
        <v>0</v>
      </c>
      <c r="Q29" s="90">
        <f>O29+P29</f>
        <v>6</v>
      </c>
      <c r="R29" s="80">
        <f>IFERROR(Q29/N29,"-")</f>
        <v>0.096774193548387</v>
      </c>
      <c r="S29" s="79">
        <v>0</v>
      </c>
      <c r="T29" s="79">
        <v>4</v>
      </c>
      <c r="U29" s="80">
        <f>IFERROR(T29/(Q29),"-")</f>
        <v>0.66666666666667</v>
      </c>
      <c r="V29" s="81">
        <f>IFERROR(K29/SUM(Q29:Q30),"-")</f>
        <v>13000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-130000</v>
      </c>
      <c r="AC29" s="83">
        <f>SUM(Y29:Y30)/SUM(K29:K30)</f>
        <v>0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3</v>
      </c>
      <c r="BG29" s="110">
        <f>IF(Q29=0,"",IF(BF29=0,"",(BF29/Q29)))</f>
        <v>0.5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3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125</v>
      </c>
      <c r="C30" s="184" t="s">
        <v>58</v>
      </c>
      <c r="D30" s="184"/>
      <c r="E30" s="184" t="s">
        <v>68</v>
      </c>
      <c r="F30" s="184" t="s">
        <v>116</v>
      </c>
      <c r="G30" s="184" t="s">
        <v>66</v>
      </c>
      <c r="H30" s="87"/>
      <c r="I30" s="87"/>
      <c r="J30" s="87"/>
      <c r="K30" s="176"/>
      <c r="L30" s="79">
        <v>43</v>
      </c>
      <c r="M30" s="79">
        <v>36</v>
      </c>
      <c r="N30" s="79">
        <v>23</v>
      </c>
      <c r="O30" s="88">
        <v>4</v>
      </c>
      <c r="P30" s="89">
        <v>0</v>
      </c>
      <c r="Q30" s="90">
        <f>O30+P30</f>
        <v>4</v>
      </c>
      <c r="R30" s="80">
        <f>IFERROR(Q30/N30,"-")</f>
        <v>0.17391304347826</v>
      </c>
      <c r="S30" s="79">
        <v>1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1</v>
      </c>
      <c r="AX30" s="104">
        <f>IF(Q30=0,"",IF(AW30=0,"",(AW30/Q30)))</f>
        <v>0.25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1</v>
      </c>
      <c r="BG30" s="110">
        <f>IF(Q30=0,"",IF(BF30=0,"",(BF30/Q30)))</f>
        <v>0.25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2</v>
      </c>
      <c r="BP30" s="117">
        <f>IF(Q30=0,"",IF(BO30=0,"",(BO30/Q30)))</f>
        <v>0.5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2.0769230769231</v>
      </c>
      <c r="B31" s="184" t="s">
        <v>126</v>
      </c>
      <c r="C31" s="184" t="s">
        <v>58</v>
      </c>
      <c r="D31" s="184"/>
      <c r="E31" s="184" t="s">
        <v>103</v>
      </c>
      <c r="F31" s="184" t="s">
        <v>127</v>
      </c>
      <c r="G31" s="184" t="s">
        <v>61</v>
      </c>
      <c r="H31" s="87" t="s">
        <v>123</v>
      </c>
      <c r="I31" s="87" t="s">
        <v>99</v>
      </c>
      <c r="J31" s="185" t="s">
        <v>120</v>
      </c>
      <c r="K31" s="176">
        <v>130000</v>
      </c>
      <c r="L31" s="79">
        <v>10</v>
      </c>
      <c r="M31" s="79">
        <v>0</v>
      </c>
      <c r="N31" s="79">
        <v>49</v>
      </c>
      <c r="O31" s="88">
        <v>6</v>
      </c>
      <c r="P31" s="89">
        <v>0</v>
      </c>
      <c r="Q31" s="90">
        <f>O31+P31</f>
        <v>6</v>
      </c>
      <c r="R31" s="80">
        <f>IFERROR(Q31/N31,"-")</f>
        <v>0.12244897959184</v>
      </c>
      <c r="S31" s="79">
        <v>0</v>
      </c>
      <c r="T31" s="79">
        <v>0</v>
      </c>
      <c r="U31" s="80">
        <f>IFERROR(T31/(Q31),"-")</f>
        <v>0</v>
      </c>
      <c r="V31" s="81">
        <f>IFERROR(K31/SUM(Q31:Q32),"-")</f>
        <v>9285.7142857143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SUM(Y31:Y32)-SUM(K31:K32)</f>
        <v>140000</v>
      </c>
      <c r="AC31" s="83">
        <f>SUM(Y31:Y32)/SUM(K31:K32)</f>
        <v>2.0769230769231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0.16666666666667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0.16666666666667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4</v>
      </c>
      <c r="BP31" s="117">
        <f>IF(Q31=0,"",IF(BO31=0,"",(BO31/Q31)))</f>
        <v>0.66666666666667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128</v>
      </c>
      <c r="C32" s="184" t="s">
        <v>58</v>
      </c>
      <c r="D32" s="184"/>
      <c r="E32" s="184" t="s">
        <v>103</v>
      </c>
      <c r="F32" s="184" t="s">
        <v>127</v>
      </c>
      <c r="G32" s="184" t="s">
        <v>66</v>
      </c>
      <c r="H32" s="87"/>
      <c r="I32" s="87"/>
      <c r="J32" s="87"/>
      <c r="K32" s="176"/>
      <c r="L32" s="79">
        <v>43</v>
      </c>
      <c r="M32" s="79">
        <v>23</v>
      </c>
      <c r="N32" s="79">
        <v>28</v>
      </c>
      <c r="O32" s="88">
        <v>8</v>
      </c>
      <c r="P32" s="89">
        <v>0</v>
      </c>
      <c r="Q32" s="90">
        <f>O32+P32</f>
        <v>8</v>
      </c>
      <c r="R32" s="80">
        <f>IFERROR(Q32/N32,"-")</f>
        <v>0.28571428571429</v>
      </c>
      <c r="S32" s="79">
        <v>2</v>
      </c>
      <c r="T32" s="79">
        <v>0</v>
      </c>
      <c r="U32" s="80">
        <f>IFERROR(T32/(Q32),"-")</f>
        <v>0</v>
      </c>
      <c r="V32" s="81"/>
      <c r="W32" s="82">
        <v>2</v>
      </c>
      <c r="X32" s="80">
        <f>IF(Q32=0,"-",W32/Q32)</f>
        <v>0.25</v>
      </c>
      <c r="Y32" s="181">
        <v>270000</v>
      </c>
      <c r="Z32" s="182">
        <f>IFERROR(Y32/Q32,"-")</f>
        <v>33750</v>
      </c>
      <c r="AA32" s="182">
        <f>IFERROR(Y32/W32,"-")</f>
        <v>135000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0.125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0.25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4</v>
      </c>
      <c r="BY32" s="124">
        <f>IF(Q32=0,"",IF(BX32=0,"",(BX32/Q32)))</f>
        <v>0.5</v>
      </c>
      <c r="BZ32" s="125">
        <v>1</v>
      </c>
      <c r="CA32" s="126">
        <f>IFERROR(BZ32/BX32,"-")</f>
        <v>0.25</v>
      </c>
      <c r="CB32" s="127">
        <v>220000</v>
      </c>
      <c r="CC32" s="128">
        <f>IFERROR(CB32/BX32,"-")</f>
        <v>55000</v>
      </c>
      <c r="CD32" s="129"/>
      <c r="CE32" s="129"/>
      <c r="CF32" s="129">
        <v>1</v>
      </c>
      <c r="CG32" s="130">
        <v>1</v>
      </c>
      <c r="CH32" s="131">
        <f>IF(Q32=0,"",IF(CG32=0,"",(CG32/Q32)))</f>
        <v>0.125</v>
      </c>
      <c r="CI32" s="132">
        <v>1</v>
      </c>
      <c r="CJ32" s="133">
        <f>IFERROR(CI32/CG32,"-")</f>
        <v>1</v>
      </c>
      <c r="CK32" s="134">
        <v>50000</v>
      </c>
      <c r="CL32" s="135">
        <f>IFERROR(CK32/CG32,"-")</f>
        <v>50000</v>
      </c>
      <c r="CM32" s="136"/>
      <c r="CN32" s="136"/>
      <c r="CO32" s="136">
        <v>1</v>
      </c>
      <c r="CP32" s="137">
        <v>2</v>
      </c>
      <c r="CQ32" s="138">
        <v>270000</v>
      </c>
      <c r="CR32" s="138">
        <v>220000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>
        <f>AC33</f>
        <v>1.048</v>
      </c>
      <c r="B33" s="184" t="s">
        <v>129</v>
      </c>
      <c r="C33" s="184" t="s">
        <v>58</v>
      </c>
      <c r="D33" s="184"/>
      <c r="E33" s="184" t="s">
        <v>68</v>
      </c>
      <c r="F33" s="184" t="s">
        <v>130</v>
      </c>
      <c r="G33" s="184" t="s">
        <v>61</v>
      </c>
      <c r="H33" s="87" t="s">
        <v>76</v>
      </c>
      <c r="I33" s="87" t="s">
        <v>131</v>
      </c>
      <c r="J33" s="185" t="s">
        <v>120</v>
      </c>
      <c r="K33" s="176">
        <v>250000</v>
      </c>
      <c r="L33" s="79">
        <v>23</v>
      </c>
      <c r="M33" s="79">
        <v>0</v>
      </c>
      <c r="N33" s="79">
        <v>103</v>
      </c>
      <c r="O33" s="88">
        <v>9</v>
      </c>
      <c r="P33" s="89">
        <v>0</v>
      </c>
      <c r="Q33" s="90">
        <f>O33+P33</f>
        <v>9</v>
      </c>
      <c r="R33" s="80">
        <f>IFERROR(Q33/N33,"-")</f>
        <v>0.087378640776699</v>
      </c>
      <c r="S33" s="79">
        <v>1</v>
      </c>
      <c r="T33" s="79">
        <v>0</v>
      </c>
      <c r="U33" s="80">
        <f>IFERROR(T33/(Q33),"-")</f>
        <v>0</v>
      </c>
      <c r="V33" s="81">
        <f>IFERROR(K33/SUM(Q33:Q34),"-")</f>
        <v>16666.666666667</v>
      </c>
      <c r="W33" s="82">
        <v>2</v>
      </c>
      <c r="X33" s="80">
        <f>IF(Q33=0,"-",W33/Q33)</f>
        <v>0.22222222222222</v>
      </c>
      <c r="Y33" s="181">
        <v>130000</v>
      </c>
      <c r="Z33" s="182">
        <f>IFERROR(Y33/Q33,"-")</f>
        <v>14444.444444444</v>
      </c>
      <c r="AA33" s="182">
        <f>IFERROR(Y33/W33,"-")</f>
        <v>65000</v>
      </c>
      <c r="AB33" s="176">
        <f>SUM(Y33:Y34)-SUM(K33:K34)</f>
        <v>12000</v>
      </c>
      <c r="AC33" s="83">
        <f>SUM(Y33:Y34)/SUM(K33:K34)</f>
        <v>1.048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3</v>
      </c>
      <c r="BG33" s="110">
        <f>IF(Q33=0,"",IF(BF33=0,"",(BF33/Q33)))</f>
        <v>0.33333333333333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4</v>
      </c>
      <c r="BP33" s="117">
        <f>IF(Q33=0,"",IF(BO33=0,"",(BO33/Q33)))</f>
        <v>0.44444444444444</v>
      </c>
      <c r="BQ33" s="118">
        <v>1</v>
      </c>
      <c r="BR33" s="119">
        <f>IFERROR(BQ33/BO33,"-")</f>
        <v>0.25</v>
      </c>
      <c r="BS33" s="120">
        <v>125000</v>
      </c>
      <c r="BT33" s="121">
        <f>IFERROR(BS33/BO33,"-")</f>
        <v>31250</v>
      </c>
      <c r="BU33" s="122"/>
      <c r="BV33" s="122"/>
      <c r="BW33" s="122">
        <v>1</v>
      </c>
      <c r="BX33" s="123">
        <v>2</v>
      </c>
      <c r="BY33" s="124">
        <f>IF(Q33=0,"",IF(BX33=0,"",(BX33/Q33)))</f>
        <v>0.22222222222222</v>
      </c>
      <c r="BZ33" s="125">
        <v>1</v>
      </c>
      <c r="CA33" s="126">
        <f>IFERROR(BZ33/BX33,"-")</f>
        <v>0.5</v>
      </c>
      <c r="CB33" s="127">
        <v>5000</v>
      </c>
      <c r="CC33" s="128">
        <f>IFERROR(CB33/BX33,"-")</f>
        <v>2500</v>
      </c>
      <c r="CD33" s="129">
        <v>1</v>
      </c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130000</v>
      </c>
      <c r="CR33" s="138">
        <v>125000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/>
      <c r="B34" s="184" t="s">
        <v>132</v>
      </c>
      <c r="C34" s="184" t="s">
        <v>58</v>
      </c>
      <c r="D34" s="184"/>
      <c r="E34" s="184" t="s">
        <v>68</v>
      </c>
      <c r="F34" s="184" t="s">
        <v>130</v>
      </c>
      <c r="G34" s="184" t="s">
        <v>66</v>
      </c>
      <c r="H34" s="87"/>
      <c r="I34" s="87"/>
      <c r="J34" s="87"/>
      <c r="K34" s="176"/>
      <c r="L34" s="79">
        <v>44</v>
      </c>
      <c r="M34" s="79">
        <v>28</v>
      </c>
      <c r="N34" s="79">
        <v>6</v>
      </c>
      <c r="O34" s="88">
        <v>6</v>
      </c>
      <c r="P34" s="89">
        <v>0</v>
      </c>
      <c r="Q34" s="90">
        <f>O34+P34</f>
        <v>6</v>
      </c>
      <c r="R34" s="80">
        <f>IFERROR(Q34/N34,"-")</f>
        <v>1</v>
      </c>
      <c r="S34" s="79">
        <v>2</v>
      </c>
      <c r="T34" s="79">
        <v>0</v>
      </c>
      <c r="U34" s="80">
        <f>IFERROR(T34/(Q34),"-")</f>
        <v>0</v>
      </c>
      <c r="V34" s="81"/>
      <c r="W34" s="82">
        <v>2</v>
      </c>
      <c r="X34" s="80">
        <f>IF(Q34=0,"-",W34/Q34)</f>
        <v>0.33333333333333</v>
      </c>
      <c r="Y34" s="181">
        <v>132000</v>
      </c>
      <c r="Z34" s="182">
        <f>IFERROR(Y34/Q34,"-")</f>
        <v>22000</v>
      </c>
      <c r="AA34" s="182">
        <f>IFERROR(Y34/W34,"-")</f>
        <v>66000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0.16666666666667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4</v>
      </c>
      <c r="BP34" s="117">
        <f>IF(Q34=0,"",IF(BO34=0,"",(BO34/Q34)))</f>
        <v>0.66666666666667</v>
      </c>
      <c r="BQ34" s="118">
        <v>1</v>
      </c>
      <c r="BR34" s="119">
        <f>IFERROR(BQ34/BO34,"-")</f>
        <v>0.25</v>
      </c>
      <c r="BS34" s="120">
        <v>3000</v>
      </c>
      <c r="BT34" s="121">
        <f>IFERROR(BS34/BO34,"-")</f>
        <v>750</v>
      </c>
      <c r="BU34" s="122">
        <v>1</v>
      </c>
      <c r="BV34" s="122"/>
      <c r="BW34" s="122"/>
      <c r="BX34" s="123">
        <v>1</v>
      </c>
      <c r="BY34" s="124">
        <f>IF(Q34=0,"",IF(BX34=0,"",(BX34/Q34)))</f>
        <v>0.16666666666667</v>
      </c>
      <c r="BZ34" s="125">
        <v>1</v>
      </c>
      <c r="CA34" s="126">
        <f>IFERROR(BZ34/BX34,"-")</f>
        <v>1</v>
      </c>
      <c r="CB34" s="127">
        <v>129000</v>
      </c>
      <c r="CC34" s="128">
        <f>IFERROR(CB34/BX34,"-")</f>
        <v>129000</v>
      </c>
      <c r="CD34" s="129"/>
      <c r="CE34" s="129"/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2</v>
      </c>
      <c r="CQ34" s="138">
        <v>132000</v>
      </c>
      <c r="CR34" s="138">
        <v>129000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>
        <f>AC35</f>
        <v>0.12666666666667</v>
      </c>
      <c r="B35" s="184" t="s">
        <v>133</v>
      </c>
      <c r="C35" s="184" t="s">
        <v>58</v>
      </c>
      <c r="D35" s="184"/>
      <c r="E35" s="184" t="s">
        <v>68</v>
      </c>
      <c r="F35" s="184" t="s">
        <v>127</v>
      </c>
      <c r="G35" s="184" t="s">
        <v>61</v>
      </c>
      <c r="H35" s="87" t="s">
        <v>62</v>
      </c>
      <c r="I35" s="87" t="s">
        <v>99</v>
      </c>
      <c r="J35" s="185" t="s">
        <v>134</v>
      </c>
      <c r="K35" s="176">
        <v>300000</v>
      </c>
      <c r="L35" s="79">
        <v>27</v>
      </c>
      <c r="M35" s="79">
        <v>0</v>
      </c>
      <c r="N35" s="79">
        <v>90</v>
      </c>
      <c r="O35" s="88">
        <v>12</v>
      </c>
      <c r="P35" s="89">
        <v>0</v>
      </c>
      <c r="Q35" s="90">
        <f>O35+P35</f>
        <v>12</v>
      </c>
      <c r="R35" s="80">
        <f>IFERROR(Q35/N35,"-")</f>
        <v>0.13333333333333</v>
      </c>
      <c r="S35" s="79">
        <v>1</v>
      </c>
      <c r="T35" s="79">
        <v>1</v>
      </c>
      <c r="U35" s="80">
        <f>IFERROR(T35/(Q35),"-")</f>
        <v>0.083333333333333</v>
      </c>
      <c r="V35" s="81">
        <f>IFERROR(K35/SUM(Q35:Q36),"-")</f>
        <v>15000</v>
      </c>
      <c r="W35" s="82">
        <v>1</v>
      </c>
      <c r="X35" s="80">
        <f>IF(Q35=0,"-",W35/Q35)</f>
        <v>0.083333333333333</v>
      </c>
      <c r="Y35" s="181">
        <v>11000</v>
      </c>
      <c r="Z35" s="182">
        <f>IFERROR(Y35/Q35,"-")</f>
        <v>916.66666666667</v>
      </c>
      <c r="AA35" s="182">
        <f>IFERROR(Y35/W35,"-")</f>
        <v>11000</v>
      </c>
      <c r="AB35" s="176">
        <f>SUM(Y35:Y36)-SUM(K35:K36)</f>
        <v>-262000</v>
      </c>
      <c r="AC35" s="83">
        <f>SUM(Y35:Y36)/SUM(K35:K36)</f>
        <v>0.12666666666667</v>
      </c>
      <c r="AD35" s="77"/>
      <c r="AE35" s="91">
        <v>1</v>
      </c>
      <c r="AF35" s="92">
        <f>IF(Q35=0,"",IF(AE35=0,"",(AE35/Q35)))</f>
        <v>0.083333333333333</v>
      </c>
      <c r="AG35" s="91">
        <v>1</v>
      </c>
      <c r="AH35" s="93">
        <f>IFERROR(AG35/AE35,"-")</f>
        <v>1</v>
      </c>
      <c r="AI35" s="94">
        <v>11000</v>
      </c>
      <c r="AJ35" s="95">
        <f>IFERROR(AI35/AE35,"-")</f>
        <v>11000</v>
      </c>
      <c r="AK35" s="96"/>
      <c r="AL35" s="96"/>
      <c r="AM35" s="96">
        <v>1</v>
      </c>
      <c r="AN35" s="97">
        <v>2</v>
      </c>
      <c r="AO35" s="98">
        <f>IF(Q35=0,"",IF(AN35=0,"",(AN35/Q35)))</f>
        <v>0.16666666666667</v>
      </c>
      <c r="AP35" s="97"/>
      <c r="AQ35" s="99">
        <f>IFERROR(AP35/AN35,"-")</f>
        <v>0</v>
      </c>
      <c r="AR35" s="100"/>
      <c r="AS35" s="101">
        <f>IFERROR(AR35/AN35,"-")</f>
        <v>0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2</v>
      </c>
      <c r="BG35" s="110">
        <f>IF(Q35=0,"",IF(BF35=0,"",(BF35/Q35)))</f>
        <v>0.16666666666667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6</v>
      </c>
      <c r="BP35" s="117">
        <f>IF(Q35=0,"",IF(BO35=0,"",(BO35/Q35)))</f>
        <v>0.5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0.083333333333333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11000</v>
      </c>
      <c r="CR35" s="138">
        <v>11000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135</v>
      </c>
      <c r="C36" s="184" t="s">
        <v>58</v>
      </c>
      <c r="D36" s="184"/>
      <c r="E36" s="184" t="s">
        <v>68</v>
      </c>
      <c r="F36" s="184" t="s">
        <v>127</v>
      </c>
      <c r="G36" s="184" t="s">
        <v>66</v>
      </c>
      <c r="H36" s="87"/>
      <c r="I36" s="87"/>
      <c r="J36" s="87"/>
      <c r="K36" s="176"/>
      <c r="L36" s="79">
        <v>34</v>
      </c>
      <c r="M36" s="79">
        <v>26</v>
      </c>
      <c r="N36" s="79">
        <v>3</v>
      </c>
      <c r="O36" s="88">
        <v>8</v>
      </c>
      <c r="P36" s="89">
        <v>0</v>
      </c>
      <c r="Q36" s="90">
        <f>O36+P36</f>
        <v>8</v>
      </c>
      <c r="R36" s="80">
        <f>IFERROR(Q36/N36,"-")</f>
        <v>2.6666666666667</v>
      </c>
      <c r="S36" s="79">
        <v>0</v>
      </c>
      <c r="T36" s="79">
        <v>1</v>
      </c>
      <c r="U36" s="80">
        <f>IFERROR(T36/(Q36),"-")</f>
        <v>0.125</v>
      </c>
      <c r="V36" s="81"/>
      <c r="W36" s="82">
        <v>1</v>
      </c>
      <c r="X36" s="80">
        <f>IF(Q36=0,"-",W36/Q36)</f>
        <v>0.125</v>
      </c>
      <c r="Y36" s="181">
        <v>27000</v>
      </c>
      <c r="Z36" s="182">
        <f>IFERROR(Y36/Q36,"-")</f>
        <v>3375</v>
      </c>
      <c r="AA36" s="182">
        <f>IFERROR(Y36/W36,"-")</f>
        <v>27000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0.25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4</v>
      </c>
      <c r="BP36" s="117">
        <f>IF(Q36=0,"",IF(BO36=0,"",(BO36/Q36)))</f>
        <v>0.5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2</v>
      </c>
      <c r="BY36" s="124">
        <f>IF(Q36=0,"",IF(BX36=0,"",(BX36/Q36)))</f>
        <v>0.25</v>
      </c>
      <c r="BZ36" s="125">
        <v>1</v>
      </c>
      <c r="CA36" s="126">
        <f>IFERROR(BZ36/BX36,"-")</f>
        <v>0.5</v>
      </c>
      <c r="CB36" s="127">
        <v>27000</v>
      </c>
      <c r="CC36" s="128">
        <f>IFERROR(CB36/BX36,"-")</f>
        <v>13500</v>
      </c>
      <c r="CD36" s="129"/>
      <c r="CE36" s="129"/>
      <c r="CF36" s="129">
        <v>1</v>
      </c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27000</v>
      </c>
      <c r="CR36" s="138">
        <v>27000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</v>
      </c>
      <c r="B37" s="184" t="s">
        <v>136</v>
      </c>
      <c r="C37" s="184" t="s">
        <v>58</v>
      </c>
      <c r="D37" s="184"/>
      <c r="E37" s="184" t="s">
        <v>103</v>
      </c>
      <c r="F37" s="184" t="s">
        <v>97</v>
      </c>
      <c r="G37" s="184" t="s">
        <v>61</v>
      </c>
      <c r="H37" s="87" t="s">
        <v>137</v>
      </c>
      <c r="I37" s="87" t="s">
        <v>99</v>
      </c>
      <c r="J37" s="87" t="s">
        <v>138</v>
      </c>
      <c r="K37" s="176">
        <v>225000</v>
      </c>
      <c r="L37" s="79">
        <v>10</v>
      </c>
      <c r="M37" s="79">
        <v>0</v>
      </c>
      <c r="N37" s="79">
        <v>33</v>
      </c>
      <c r="O37" s="88">
        <v>2</v>
      </c>
      <c r="P37" s="89">
        <v>0</v>
      </c>
      <c r="Q37" s="90">
        <f>O37+P37</f>
        <v>2</v>
      </c>
      <c r="R37" s="80">
        <f>IFERROR(Q37/N37,"-")</f>
        <v>0.060606060606061</v>
      </c>
      <c r="S37" s="79">
        <v>0</v>
      </c>
      <c r="T37" s="79">
        <v>1</v>
      </c>
      <c r="U37" s="80">
        <f>IFERROR(T37/(Q37),"-")</f>
        <v>0.5</v>
      </c>
      <c r="V37" s="81">
        <f>IFERROR(K37/SUM(Q37:Q38),"-")</f>
        <v>28125</v>
      </c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>
        <f>SUM(Y37:Y38)-SUM(K37:K38)</f>
        <v>-225000</v>
      </c>
      <c r="AC37" s="83">
        <f>SUM(Y37:Y38)/SUM(K37:K38)</f>
        <v>0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0.5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>
        <v>1</v>
      </c>
      <c r="BY37" s="124">
        <f>IF(Q37=0,"",IF(BX37=0,"",(BX37/Q37)))</f>
        <v>0.5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139</v>
      </c>
      <c r="C38" s="184" t="s">
        <v>58</v>
      </c>
      <c r="D38" s="184"/>
      <c r="E38" s="184" t="s">
        <v>103</v>
      </c>
      <c r="F38" s="184" t="s">
        <v>127</v>
      </c>
      <c r="G38" s="184" t="s">
        <v>66</v>
      </c>
      <c r="H38" s="87"/>
      <c r="I38" s="87"/>
      <c r="J38" s="87"/>
      <c r="K38" s="176"/>
      <c r="L38" s="79">
        <v>22</v>
      </c>
      <c r="M38" s="79">
        <v>15</v>
      </c>
      <c r="N38" s="79">
        <v>5</v>
      </c>
      <c r="O38" s="88">
        <v>6</v>
      </c>
      <c r="P38" s="89">
        <v>0</v>
      </c>
      <c r="Q38" s="90">
        <f>O38+P38</f>
        <v>6</v>
      </c>
      <c r="R38" s="80">
        <f>IFERROR(Q38/N38,"-")</f>
        <v>1.2</v>
      </c>
      <c r="S38" s="79">
        <v>0</v>
      </c>
      <c r="T38" s="79">
        <v>0</v>
      </c>
      <c r="U38" s="80">
        <f>IFERROR(T38/(Q38),"-")</f>
        <v>0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0.16666666666667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>
        <v>2</v>
      </c>
      <c r="BG38" s="110">
        <f>IF(Q38=0,"",IF(BF38=0,"",(BF38/Q38)))</f>
        <v>0.33333333333333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1</v>
      </c>
      <c r="BP38" s="117">
        <f>IF(Q38=0,"",IF(BO38=0,"",(BO38/Q38)))</f>
        <v>0.16666666666667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>
        <v>2</v>
      </c>
      <c r="CH38" s="131">
        <f>IF(Q38=0,"",IF(CG38=0,"",(CG38/Q38)))</f>
        <v>0.33333333333333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0.77692307692308</v>
      </c>
      <c r="B39" s="184" t="s">
        <v>140</v>
      </c>
      <c r="C39" s="184" t="s">
        <v>58</v>
      </c>
      <c r="D39" s="184"/>
      <c r="E39" s="184" t="s">
        <v>68</v>
      </c>
      <c r="F39" s="184" t="s">
        <v>130</v>
      </c>
      <c r="G39" s="184" t="s">
        <v>61</v>
      </c>
      <c r="H39" s="87" t="s">
        <v>141</v>
      </c>
      <c r="I39" s="87" t="s">
        <v>99</v>
      </c>
      <c r="J39" s="186" t="s">
        <v>142</v>
      </c>
      <c r="K39" s="176">
        <v>130000</v>
      </c>
      <c r="L39" s="79">
        <v>9</v>
      </c>
      <c r="M39" s="79">
        <v>0</v>
      </c>
      <c r="N39" s="79">
        <v>47</v>
      </c>
      <c r="O39" s="88">
        <v>4</v>
      </c>
      <c r="P39" s="89">
        <v>0</v>
      </c>
      <c r="Q39" s="90">
        <f>O39+P39</f>
        <v>4</v>
      </c>
      <c r="R39" s="80">
        <f>IFERROR(Q39/N39,"-")</f>
        <v>0.085106382978723</v>
      </c>
      <c r="S39" s="79">
        <v>0</v>
      </c>
      <c r="T39" s="79">
        <v>0</v>
      </c>
      <c r="U39" s="80">
        <f>IFERROR(T39/(Q39),"-")</f>
        <v>0</v>
      </c>
      <c r="V39" s="81">
        <f>IFERROR(K39/SUM(Q39:Q40),"-")</f>
        <v>13000</v>
      </c>
      <c r="W39" s="82">
        <v>1</v>
      </c>
      <c r="X39" s="80">
        <f>IF(Q39=0,"-",W39/Q39)</f>
        <v>0.25</v>
      </c>
      <c r="Y39" s="181">
        <v>3000</v>
      </c>
      <c r="Z39" s="182">
        <f>IFERROR(Y39/Q39,"-")</f>
        <v>750</v>
      </c>
      <c r="AA39" s="182">
        <f>IFERROR(Y39/W39,"-")</f>
        <v>3000</v>
      </c>
      <c r="AB39" s="176">
        <f>SUM(Y39:Y40)-SUM(K39:K40)</f>
        <v>-29000</v>
      </c>
      <c r="AC39" s="83">
        <f>SUM(Y39:Y40)/SUM(K39:K40)</f>
        <v>0.77692307692308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0.5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2</v>
      </c>
      <c r="BP39" s="117">
        <f>IF(Q39=0,"",IF(BO39=0,"",(BO39/Q39)))</f>
        <v>0.5</v>
      </c>
      <c r="BQ39" s="118">
        <v>1</v>
      </c>
      <c r="BR39" s="119">
        <f>IFERROR(BQ39/BO39,"-")</f>
        <v>0.5</v>
      </c>
      <c r="BS39" s="120">
        <v>3000</v>
      </c>
      <c r="BT39" s="121">
        <f>IFERROR(BS39/BO39,"-")</f>
        <v>1500</v>
      </c>
      <c r="BU39" s="122">
        <v>1</v>
      </c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3000</v>
      </c>
      <c r="CR39" s="138">
        <v>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143</v>
      </c>
      <c r="C40" s="184" t="s">
        <v>58</v>
      </c>
      <c r="D40" s="184"/>
      <c r="E40" s="184" t="s">
        <v>68</v>
      </c>
      <c r="F40" s="184" t="s">
        <v>130</v>
      </c>
      <c r="G40" s="184" t="s">
        <v>66</v>
      </c>
      <c r="H40" s="87"/>
      <c r="I40" s="87"/>
      <c r="J40" s="87"/>
      <c r="K40" s="176"/>
      <c r="L40" s="79">
        <v>23</v>
      </c>
      <c r="M40" s="79">
        <v>21</v>
      </c>
      <c r="N40" s="79">
        <v>13</v>
      </c>
      <c r="O40" s="88">
        <v>6</v>
      </c>
      <c r="P40" s="89">
        <v>0</v>
      </c>
      <c r="Q40" s="90">
        <f>O40+P40</f>
        <v>6</v>
      </c>
      <c r="R40" s="80">
        <f>IFERROR(Q40/N40,"-")</f>
        <v>0.46153846153846</v>
      </c>
      <c r="S40" s="79">
        <v>0</v>
      </c>
      <c r="T40" s="79">
        <v>3</v>
      </c>
      <c r="U40" s="80">
        <f>IFERROR(T40/(Q40),"-")</f>
        <v>0.5</v>
      </c>
      <c r="V40" s="81"/>
      <c r="W40" s="82">
        <v>1</v>
      </c>
      <c r="X40" s="80">
        <f>IF(Q40=0,"-",W40/Q40)</f>
        <v>0.16666666666667</v>
      </c>
      <c r="Y40" s="181">
        <v>98000</v>
      </c>
      <c r="Z40" s="182">
        <f>IFERROR(Y40/Q40,"-")</f>
        <v>16333.333333333</v>
      </c>
      <c r="AA40" s="182">
        <f>IFERROR(Y40/W40,"-")</f>
        <v>98000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0.16666666666667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3</v>
      </c>
      <c r="BY40" s="124">
        <f>IF(Q40=0,"",IF(BX40=0,"",(BX40/Q40)))</f>
        <v>0.5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>
        <v>2</v>
      </c>
      <c r="CH40" s="131">
        <f>IF(Q40=0,"",IF(CG40=0,"",(CG40/Q40)))</f>
        <v>0.33333333333333</v>
      </c>
      <c r="CI40" s="132">
        <v>1</v>
      </c>
      <c r="CJ40" s="133">
        <f>IFERROR(CI40/CG40,"-")</f>
        <v>0.5</v>
      </c>
      <c r="CK40" s="134">
        <v>98000</v>
      </c>
      <c r="CL40" s="135">
        <f>IFERROR(CK40/CG40,"-")</f>
        <v>49000</v>
      </c>
      <c r="CM40" s="136"/>
      <c r="CN40" s="136"/>
      <c r="CO40" s="136">
        <v>1</v>
      </c>
      <c r="CP40" s="137">
        <v>1</v>
      </c>
      <c r="CQ40" s="138">
        <v>98000</v>
      </c>
      <c r="CR40" s="138">
        <v>98000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0.038461538461538</v>
      </c>
      <c r="B41" s="184" t="s">
        <v>144</v>
      </c>
      <c r="C41" s="184" t="s">
        <v>58</v>
      </c>
      <c r="D41" s="184"/>
      <c r="E41" s="184" t="s">
        <v>103</v>
      </c>
      <c r="F41" s="184" t="s">
        <v>145</v>
      </c>
      <c r="G41" s="184" t="s">
        <v>61</v>
      </c>
      <c r="H41" s="87" t="s">
        <v>141</v>
      </c>
      <c r="I41" s="87" t="s">
        <v>99</v>
      </c>
      <c r="J41" s="185" t="s">
        <v>134</v>
      </c>
      <c r="K41" s="176">
        <v>130000</v>
      </c>
      <c r="L41" s="79">
        <v>7</v>
      </c>
      <c r="M41" s="79">
        <v>0</v>
      </c>
      <c r="N41" s="79">
        <v>23</v>
      </c>
      <c r="O41" s="88">
        <v>4</v>
      </c>
      <c r="P41" s="89">
        <v>0</v>
      </c>
      <c r="Q41" s="90">
        <f>O41+P41</f>
        <v>4</v>
      </c>
      <c r="R41" s="80">
        <f>IFERROR(Q41/N41,"-")</f>
        <v>0.17391304347826</v>
      </c>
      <c r="S41" s="79">
        <v>0</v>
      </c>
      <c r="T41" s="79">
        <v>2</v>
      </c>
      <c r="U41" s="80">
        <f>IFERROR(T41/(Q41),"-")</f>
        <v>0.5</v>
      </c>
      <c r="V41" s="81">
        <f>IFERROR(K41/SUM(Q41:Q42),"-")</f>
        <v>21666.666666667</v>
      </c>
      <c r="W41" s="82">
        <v>1</v>
      </c>
      <c r="X41" s="80">
        <f>IF(Q41=0,"-",W41/Q41)</f>
        <v>0.25</v>
      </c>
      <c r="Y41" s="181">
        <v>5000</v>
      </c>
      <c r="Z41" s="182">
        <f>IFERROR(Y41/Q41,"-")</f>
        <v>1250</v>
      </c>
      <c r="AA41" s="182">
        <f>IFERROR(Y41/W41,"-")</f>
        <v>5000</v>
      </c>
      <c r="AB41" s="176">
        <f>SUM(Y41:Y42)-SUM(K41:K42)</f>
        <v>-125000</v>
      </c>
      <c r="AC41" s="83">
        <f>SUM(Y41:Y42)/SUM(K41:K42)</f>
        <v>0.038461538461538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0.25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2</v>
      </c>
      <c r="BG41" s="110">
        <f>IF(Q41=0,"",IF(BF41=0,"",(BF41/Q41)))</f>
        <v>0.5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0.25</v>
      </c>
      <c r="BQ41" s="118">
        <v>1</v>
      </c>
      <c r="BR41" s="119">
        <f>IFERROR(BQ41/BO41,"-")</f>
        <v>1</v>
      </c>
      <c r="BS41" s="120">
        <v>5000</v>
      </c>
      <c r="BT41" s="121">
        <f>IFERROR(BS41/BO41,"-")</f>
        <v>5000</v>
      </c>
      <c r="BU41" s="122">
        <v>1</v>
      </c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5000</v>
      </c>
      <c r="CR41" s="138">
        <v>5000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146</v>
      </c>
      <c r="C42" s="184" t="s">
        <v>58</v>
      </c>
      <c r="D42" s="184"/>
      <c r="E42" s="184" t="s">
        <v>103</v>
      </c>
      <c r="F42" s="184" t="s">
        <v>145</v>
      </c>
      <c r="G42" s="184" t="s">
        <v>66</v>
      </c>
      <c r="H42" s="87"/>
      <c r="I42" s="87"/>
      <c r="J42" s="87"/>
      <c r="K42" s="176"/>
      <c r="L42" s="79">
        <v>18</v>
      </c>
      <c r="M42" s="79">
        <v>14</v>
      </c>
      <c r="N42" s="79">
        <v>19</v>
      </c>
      <c r="O42" s="88">
        <v>2</v>
      </c>
      <c r="P42" s="89">
        <v>0</v>
      </c>
      <c r="Q42" s="90">
        <f>O42+P42</f>
        <v>2</v>
      </c>
      <c r="R42" s="80">
        <f>IFERROR(Q42/N42,"-")</f>
        <v>0.10526315789474</v>
      </c>
      <c r="S42" s="79">
        <v>0</v>
      </c>
      <c r="T42" s="79">
        <v>0</v>
      </c>
      <c r="U42" s="80">
        <f>IFERROR(T42/(Q42),"-")</f>
        <v>0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1</v>
      </c>
      <c r="BY42" s="124">
        <f>IF(Q42=0,"",IF(BX42=0,"",(BX42/Q42)))</f>
        <v>0.5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3.275</v>
      </c>
      <c r="B43" s="184" t="s">
        <v>147</v>
      </c>
      <c r="C43" s="184" t="s">
        <v>58</v>
      </c>
      <c r="D43" s="184"/>
      <c r="E43" s="184" t="s">
        <v>68</v>
      </c>
      <c r="F43" s="184" t="s">
        <v>148</v>
      </c>
      <c r="G43" s="184" t="s">
        <v>61</v>
      </c>
      <c r="H43" s="87" t="s">
        <v>149</v>
      </c>
      <c r="I43" s="87" t="s">
        <v>150</v>
      </c>
      <c r="J43" s="186" t="s">
        <v>124</v>
      </c>
      <c r="K43" s="176">
        <v>120000</v>
      </c>
      <c r="L43" s="79">
        <v>22</v>
      </c>
      <c r="M43" s="79">
        <v>0</v>
      </c>
      <c r="N43" s="79">
        <v>113</v>
      </c>
      <c r="O43" s="88">
        <v>8</v>
      </c>
      <c r="P43" s="89">
        <v>0</v>
      </c>
      <c r="Q43" s="90">
        <f>O43+P43</f>
        <v>8</v>
      </c>
      <c r="R43" s="80">
        <f>IFERROR(Q43/N43,"-")</f>
        <v>0.070796460176991</v>
      </c>
      <c r="S43" s="79">
        <v>0</v>
      </c>
      <c r="T43" s="79">
        <v>0</v>
      </c>
      <c r="U43" s="80">
        <f>IFERROR(T43/(Q43),"-")</f>
        <v>0</v>
      </c>
      <c r="V43" s="81">
        <f>IFERROR(K43/SUM(Q43:Q44),"-")</f>
        <v>7500</v>
      </c>
      <c r="W43" s="82">
        <v>1</v>
      </c>
      <c r="X43" s="80">
        <f>IF(Q43=0,"-",W43/Q43)</f>
        <v>0.125</v>
      </c>
      <c r="Y43" s="181">
        <v>26000</v>
      </c>
      <c r="Z43" s="182">
        <f>IFERROR(Y43/Q43,"-")</f>
        <v>3250</v>
      </c>
      <c r="AA43" s="182">
        <f>IFERROR(Y43/W43,"-")</f>
        <v>26000</v>
      </c>
      <c r="AB43" s="176">
        <f>SUM(Y43:Y44)-SUM(K43:K44)</f>
        <v>273000</v>
      </c>
      <c r="AC43" s="83">
        <f>SUM(Y43:Y44)/SUM(K43:K44)</f>
        <v>3.275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>
        <v>1</v>
      </c>
      <c r="AO43" s="98">
        <f>IF(Q43=0,"",IF(AN43=0,"",(AN43/Q43)))</f>
        <v>0.125</v>
      </c>
      <c r="AP43" s="97"/>
      <c r="AQ43" s="99">
        <f>IFERROR(AP43/AN43,"-")</f>
        <v>0</v>
      </c>
      <c r="AR43" s="100"/>
      <c r="AS43" s="101">
        <f>IFERROR(AR43/AN43,"-")</f>
        <v>0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2</v>
      </c>
      <c r="BG43" s="110">
        <f>IF(Q43=0,"",IF(BF43=0,"",(BF43/Q43)))</f>
        <v>0.25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4</v>
      </c>
      <c r="BP43" s="117">
        <f>IF(Q43=0,"",IF(BO43=0,"",(BO43/Q43)))</f>
        <v>0.5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1</v>
      </c>
      <c r="BY43" s="124">
        <f>IF(Q43=0,"",IF(BX43=0,"",(BX43/Q43)))</f>
        <v>0.125</v>
      </c>
      <c r="BZ43" s="125">
        <v>1</v>
      </c>
      <c r="CA43" s="126">
        <f>IFERROR(BZ43/BX43,"-")</f>
        <v>1</v>
      </c>
      <c r="CB43" s="127">
        <v>26000</v>
      </c>
      <c r="CC43" s="128">
        <f>IFERROR(CB43/BX43,"-")</f>
        <v>26000</v>
      </c>
      <c r="CD43" s="129"/>
      <c r="CE43" s="129"/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26000</v>
      </c>
      <c r="CR43" s="138">
        <v>26000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151</v>
      </c>
      <c r="C44" s="184" t="s">
        <v>58</v>
      </c>
      <c r="D44" s="184"/>
      <c r="E44" s="184" t="s">
        <v>68</v>
      </c>
      <c r="F44" s="184" t="s">
        <v>148</v>
      </c>
      <c r="G44" s="184" t="s">
        <v>66</v>
      </c>
      <c r="H44" s="87"/>
      <c r="I44" s="87"/>
      <c r="J44" s="87"/>
      <c r="K44" s="176"/>
      <c r="L44" s="79">
        <v>53</v>
      </c>
      <c r="M44" s="79">
        <v>33</v>
      </c>
      <c r="N44" s="79">
        <v>8</v>
      </c>
      <c r="O44" s="88">
        <v>8</v>
      </c>
      <c r="P44" s="89">
        <v>0</v>
      </c>
      <c r="Q44" s="90">
        <f>O44+P44</f>
        <v>8</v>
      </c>
      <c r="R44" s="80">
        <f>IFERROR(Q44/N44,"-")</f>
        <v>1</v>
      </c>
      <c r="S44" s="79">
        <v>2</v>
      </c>
      <c r="T44" s="79">
        <v>0</v>
      </c>
      <c r="U44" s="80">
        <f>IFERROR(T44/(Q44),"-")</f>
        <v>0</v>
      </c>
      <c r="V44" s="81"/>
      <c r="W44" s="82">
        <v>2</v>
      </c>
      <c r="X44" s="80">
        <f>IF(Q44=0,"-",W44/Q44)</f>
        <v>0.25</v>
      </c>
      <c r="Y44" s="181">
        <v>367000</v>
      </c>
      <c r="Z44" s="182">
        <f>IFERROR(Y44/Q44,"-")</f>
        <v>45875</v>
      </c>
      <c r="AA44" s="182">
        <f>IFERROR(Y44/W44,"-")</f>
        <v>183500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2</v>
      </c>
      <c r="BG44" s="110">
        <f>IF(Q44=0,"",IF(BF44=0,"",(BF44/Q44)))</f>
        <v>0.25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0.25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3</v>
      </c>
      <c r="BY44" s="124">
        <f>IF(Q44=0,"",IF(BX44=0,"",(BX44/Q44)))</f>
        <v>0.375</v>
      </c>
      <c r="BZ44" s="125">
        <v>2</v>
      </c>
      <c r="CA44" s="126">
        <f>IFERROR(BZ44/BX44,"-")</f>
        <v>0.66666666666667</v>
      </c>
      <c r="CB44" s="127">
        <v>367000</v>
      </c>
      <c r="CC44" s="128">
        <f>IFERROR(CB44/BX44,"-")</f>
        <v>122333.33333333</v>
      </c>
      <c r="CD44" s="129"/>
      <c r="CE44" s="129"/>
      <c r="CF44" s="129">
        <v>2</v>
      </c>
      <c r="CG44" s="130">
        <v>1</v>
      </c>
      <c r="CH44" s="131">
        <f>IF(Q44=0,"",IF(CG44=0,"",(CG44/Q44)))</f>
        <v>0.125</v>
      </c>
      <c r="CI44" s="132"/>
      <c r="CJ44" s="133">
        <f>IFERROR(CI44/CG44,"-")</f>
        <v>0</v>
      </c>
      <c r="CK44" s="134"/>
      <c r="CL44" s="135">
        <f>IFERROR(CK44/CG44,"-")</f>
        <v>0</v>
      </c>
      <c r="CM44" s="136"/>
      <c r="CN44" s="136"/>
      <c r="CO44" s="136"/>
      <c r="CP44" s="137">
        <v>2</v>
      </c>
      <c r="CQ44" s="138">
        <v>367000</v>
      </c>
      <c r="CR44" s="138">
        <v>339000</v>
      </c>
      <c r="CS44" s="138"/>
      <c r="CT44" s="139" t="str">
        <f>IF(AND(CR44=0,CS44=0),"",IF(AND(CR44&lt;=100000,CS44&lt;=100000),"",IF(CR44/CQ44&gt;0.7,"男高",IF(CS44/CQ44&gt;0.7,"女高",""))))</f>
        <v>男高</v>
      </c>
    </row>
    <row r="45" spans="1:99">
      <c r="A45" s="78">
        <f>AC45</f>
        <v>5.35</v>
      </c>
      <c r="B45" s="184" t="s">
        <v>152</v>
      </c>
      <c r="C45" s="184" t="s">
        <v>58</v>
      </c>
      <c r="D45" s="184"/>
      <c r="E45" s="184" t="s">
        <v>103</v>
      </c>
      <c r="F45" s="184" t="s">
        <v>145</v>
      </c>
      <c r="G45" s="184" t="s">
        <v>61</v>
      </c>
      <c r="H45" s="87" t="s">
        <v>149</v>
      </c>
      <c r="I45" s="87" t="s">
        <v>70</v>
      </c>
      <c r="J45" s="87" t="s">
        <v>153</v>
      </c>
      <c r="K45" s="176">
        <v>120000</v>
      </c>
      <c r="L45" s="79">
        <v>20</v>
      </c>
      <c r="M45" s="79">
        <v>0</v>
      </c>
      <c r="N45" s="79">
        <v>75</v>
      </c>
      <c r="O45" s="88">
        <v>9</v>
      </c>
      <c r="P45" s="89">
        <v>0</v>
      </c>
      <c r="Q45" s="90">
        <f>O45+P45</f>
        <v>9</v>
      </c>
      <c r="R45" s="80">
        <f>IFERROR(Q45/N45,"-")</f>
        <v>0.12</v>
      </c>
      <c r="S45" s="79">
        <v>0</v>
      </c>
      <c r="T45" s="79">
        <v>5</v>
      </c>
      <c r="U45" s="80">
        <f>IFERROR(T45/(Q45),"-")</f>
        <v>0.55555555555556</v>
      </c>
      <c r="V45" s="81">
        <f>IFERROR(K45/SUM(Q45:Q46),"-")</f>
        <v>6000</v>
      </c>
      <c r="W45" s="82">
        <v>1</v>
      </c>
      <c r="X45" s="80">
        <f>IF(Q45=0,"-",W45/Q45)</f>
        <v>0.11111111111111</v>
      </c>
      <c r="Y45" s="181">
        <v>3000</v>
      </c>
      <c r="Z45" s="182">
        <f>IFERROR(Y45/Q45,"-")</f>
        <v>333.33333333333</v>
      </c>
      <c r="AA45" s="182">
        <f>IFERROR(Y45/W45,"-")</f>
        <v>3000</v>
      </c>
      <c r="AB45" s="176">
        <f>SUM(Y45:Y46)-SUM(K45:K46)</f>
        <v>522000</v>
      </c>
      <c r="AC45" s="83">
        <f>SUM(Y45:Y46)/SUM(K45:K46)</f>
        <v>5.35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>
        <v>3</v>
      </c>
      <c r="AO45" s="98">
        <f>IF(Q45=0,"",IF(AN45=0,"",(AN45/Q45)))</f>
        <v>0.33333333333333</v>
      </c>
      <c r="AP45" s="97">
        <v>1</v>
      </c>
      <c r="AQ45" s="99">
        <f>IFERROR(AP45/AN45,"-")</f>
        <v>0.33333333333333</v>
      </c>
      <c r="AR45" s="100">
        <v>3000</v>
      </c>
      <c r="AS45" s="101">
        <f>IFERROR(AR45/AN45,"-")</f>
        <v>1000</v>
      </c>
      <c r="AT45" s="102">
        <v>1</v>
      </c>
      <c r="AU45" s="102"/>
      <c r="AV45" s="102"/>
      <c r="AW45" s="103">
        <v>1</v>
      </c>
      <c r="AX45" s="104">
        <f>IF(Q45=0,"",IF(AW45=0,"",(AW45/Q45)))</f>
        <v>0.11111111111111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2</v>
      </c>
      <c r="BG45" s="110">
        <f>IF(Q45=0,"",IF(BF45=0,"",(BF45/Q45)))</f>
        <v>0.22222222222222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3</v>
      </c>
      <c r="BP45" s="117">
        <f>IF(Q45=0,"",IF(BO45=0,"",(BO45/Q45)))</f>
        <v>0.33333333333333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3000</v>
      </c>
      <c r="CR45" s="138">
        <v>3000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154</v>
      </c>
      <c r="C46" s="184" t="s">
        <v>58</v>
      </c>
      <c r="D46" s="184"/>
      <c r="E46" s="184" t="s">
        <v>103</v>
      </c>
      <c r="F46" s="184" t="s">
        <v>145</v>
      </c>
      <c r="G46" s="184" t="s">
        <v>66</v>
      </c>
      <c r="H46" s="87"/>
      <c r="I46" s="87"/>
      <c r="J46" s="87"/>
      <c r="K46" s="176"/>
      <c r="L46" s="79">
        <v>45</v>
      </c>
      <c r="M46" s="79">
        <v>35</v>
      </c>
      <c r="N46" s="79">
        <v>9</v>
      </c>
      <c r="O46" s="88">
        <v>11</v>
      </c>
      <c r="P46" s="89">
        <v>0</v>
      </c>
      <c r="Q46" s="90">
        <f>O46+P46</f>
        <v>11</v>
      </c>
      <c r="R46" s="80">
        <f>IFERROR(Q46/N46,"-")</f>
        <v>1.2222222222222</v>
      </c>
      <c r="S46" s="79">
        <v>2</v>
      </c>
      <c r="T46" s="79">
        <v>0</v>
      </c>
      <c r="U46" s="80">
        <f>IFERROR(T46/(Q46),"-")</f>
        <v>0</v>
      </c>
      <c r="V46" s="81"/>
      <c r="W46" s="82">
        <v>3</v>
      </c>
      <c r="X46" s="80">
        <f>IF(Q46=0,"-",W46/Q46)</f>
        <v>0.27272727272727</v>
      </c>
      <c r="Y46" s="181">
        <v>639000</v>
      </c>
      <c r="Z46" s="182">
        <f>IFERROR(Y46/Q46,"-")</f>
        <v>58090.909090909</v>
      </c>
      <c r="AA46" s="182">
        <f>IFERROR(Y46/W46,"-")</f>
        <v>213000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4</v>
      </c>
      <c r="BG46" s="110">
        <f>IF(Q46=0,"",IF(BF46=0,"",(BF46/Q46)))</f>
        <v>0.36363636363636</v>
      </c>
      <c r="BH46" s="109">
        <v>1</v>
      </c>
      <c r="BI46" s="111">
        <f>IFERROR(BH46/BF46,"-")</f>
        <v>0.25</v>
      </c>
      <c r="BJ46" s="112">
        <v>3000</v>
      </c>
      <c r="BK46" s="113">
        <f>IFERROR(BJ46/BF46,"-")</f>
        <v>750</v>
      </c>
      <c r="BL46" s="114">
        <v>1</v>
      </c>
      <c r="BM46" s="114"/>
      <c r="BN46" s="114"/>
      <c r="BO46" s="116">
        <v>1</v>
      </c>
      <c r="BP46" s="117">
        <f>IF(Q46=0,"",IF(BO46=0,"",(BO46/Q46)))</f>
        <v>0.090909090909091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5</v>
      </c>
      <c r="BY46" s="124">
        <f>IF(Q46=0,"",IF(BX46=0,"",(BX46/Q46)))</f>
        <v>0.45454545454545</v>
      </c>
      <c r="BZ46" s="125">
        <v>2</v>
      </c>
      <c r="CA46" s="126">
        <f>IFERROR(BZ46/BX46,"-")</f>
        <v>0.4</v>
      </c>
      <c r="CB46" s="127">
        <v>636000</v>
      </c>
      <c r="CC46" s="128">
        <f>IFERROR(CB46/BX46,"-")</f>
        <v>127200</v>
      </c>
      <c r="CD46" s="129">
        <v>1</v>
      </c>
      <c r="CE46" s="129"/>
      <c r="CF46" s="129">
        <v>1</v>
      </c>
      <c r="CG46" s="130">
        <v>1</v>
      </c>
      <c r="CH46" s="131">
        <f>IF(Q46=0,"",IF(CG46=0,"",(CG46/Q46)))</f>
        <v>0.090909090909091</v>
      </c>
      <c r="CI46" s="132"/>
      <c r="CJ46" s="133">
        <f>IFERROR(CI46/CG46,"-")</f>
        <v>0</v>
      </c>
      <c r="CK46" s="134"/>
      <c r="CL46" s="135">
        <f>IFERROR(CK46/CG46,"-")</f>
        <v>0</v>
      </c>
      <c r="CM46" s="136"/>
      <c r="CN46" s="136"/>
      <c r="CO46" s="136"/>
      <c r="CP46" s="137">
        <v>3</v>
      </c>
      <c r="CQ46" s="138">
        <v>639000</v>
      </c>
      <c r="CR46" s="138">
        <v>633000</v>
      </c>
      <c r="CS46" s="138"/>
      <c r="CT46" s="139" t="str">
        <f>IF(AND(CR46=0,CS46=0),"",IF(AND(CR46&lt;=100000,CS46&lt;=100000),"",IF(CR46/CQ46&gt;0.7,"男高",IF(CS46/CQ46&gt;0.7,"女高",""))))</f>
        <v>男高</v>
      </c>
    </row>
    <row r="47" spans="1:99">
      <c r="A47" s="78">
        <f>AC47</f>
        <v>0.125</v>
      </c>
      <c r="B47" s="184" t="s">
        <v>155</v>
      </c>
      <c r="C47" s="184" t="s">
        <v>58</v>
      </c>
      <c r="D47" s="184"/>
      <c r="E47" s="184" t="s">
        <v>68</v>
      </c>
      <c r="F47" s="184" t="s">
        <v>148</v>
      </c>
      <c r="G47" s="184" t="s">
        <v>61</v>
      </c>
      <c r="H47" s="87" t="s">
        <v>156</v>
      </c>
      <c r="I47" s="87" t="s">
        <v>99</v>
      </c>
      <c r="J47" s="186" t="s">
        <v>124</v>
      </c>
      <c r="K47" s="176">
        <v>80000</v>
      </c>
      <c r="L47" s="79">
        <v>8</v>
      </c>
      <c r="M47" s="79">
        <v>0</v>
      </c>
      <c r="N47" s="79">
        <v>32</v>
      </c>
      <c r="O47" s="88">
        <v>4</v>
      </c>
      <c r="P47" s="89">
        <v>0</v>
      </c>
      <c r="Q47" s="90">
        <f>O47+P47</f>
        <v>4</v>
      </c>
      <c r="R47" s="80">
        <f>IFERROR(Q47/N47,"-")</f>
        <v>0.125</v>
      </c>
      <c r="S47" s="79">
        <v>0</v>
      </c>
      <c r="T47" s="79">
        <v>1</v>
      </c>
      <c r="U47" s="80">
        <f>IFERROR(T47/(Q47),"-")</f>
        <v>0.25</v>
      </c>
      <c r="V47" s="81">
        <f>IFERROR(K47/SUM(Q47:Q48),"-")</f>
        <v>13333.333333333</v>
      </c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>
        <f>SUM(Y47:Y48)-SUM(K47:K48)</f>
        <v>-70000</v>
      </c>
      <c r="AC47" s="83">
        <f>SUM(Y47:Y48)/SUM(K47:K48)</f>
        <v>0.125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>
        <v>1</v>
      </c>
      <c r="AX47" s="104">
        <f>IF(Q47=0,"",IF(AW47=0,"",(AW47/Q47)))</f>
        <v>0.25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>
        <v>1</v>
      </c>
      <c r="BG47" s="110">
        <f>IF(Q47=0,"",IF(BF47=0,"",(BF47/Q47)))</f>
        <v>0.25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2</v>
      </c>
      <c r="BP47" s="117">
        <f>IF(Q47=0,"",IF(BO47=0,"",(BO47/Q47)))</f>
        <v>0.5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157</v>
      </c>
      <c r="C48" s="184" t="s">
        <v>58</v>
      </c>
      <c r="D48" s="184"/>
      <c r="E48" s="184" t="s">
        <v>68</v>
      </c>
      <c r="F48" s="184" t="s">
        <v>148</v>
      </c>
      <c r="G48" s="184" t="s">
        <v>66</v>
      </c>
      <c r="H48" s="87"/>
      <c r="I48" s="87"/>
      <c r="J48" s="87"/>
      <c r="K48" s="176"/>
      <c r="L48" s="79">
        <v>15</v>
      </c>
      <c r="M48" s="79">
        <v>6</v>
      </c>
      <c r="N48" s="79">
        <v>0</v>
      </c>
      <c r="O48" s="88">
        <v>2</v>
      </c>
      <c r="P48" s="89">
        <v>0</v>
      </c>
      <c r="Q48" s="90">
        <f>O48+P48</f>
        <v>2</v>
      </c>
      <c r="R48" s="80" t="str">
        <f>IFERROR(Q48/N48,"-")</f>
        <v>-</v>
      </c>
      <c r="S48" s="79">
        <v>1</v>
      </c>
      <c r="T48" s="79">
        <v>1</v>
      </c>
      <c r="U48" s="80">
        <f>IFERROR(T48/(Q48),"-")</f>
        <v>0.5</v>
      </c>
      <c r="V48" s="81"/>
      <c r="W48" s="82">
        <v>1</v>
      </c>
      <c r="X48" s="80">
        <f>IF(Q48=0,"-",W48/Q48)</f>
        <v>0.5</v>
      </c>
      <c r="Y48" s="181">
        <v>10000</v>
      </c>
      <c r="Z48" s="182">
        <f>IFERROR(Y48/Q48,"-")</f>
        <v>5000</v>
      </c>
      <c r="AA48" s="182">
        <f>IFERROR(Y48/W48,"-")</f>
        <v>10000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1</v>
      </c>
      <c r="BP48" s="117">
        <f>IF(Q48=0,"",IF(BO48=0,"",(BO48/Q48)))</f>
        <v>0.5</v>
      </c>
      <c r="BQ48" s="118">
        <v>1</v>
      </c>
      <c r="BR48" s="119">
        <f>IFERROR(BQ48/BO48,"-")</f>
        <v>1</v>
      </c>
      <c r="BS48" s="120">
        <v>10000</v>
      </c>
      <c r="BT48" s="121">
        <f>IFERROR(BS48/BO48,"-")</f>
        <v>10000</v>
      </c>
      <c r="BU48" s="122">
        <v>1</v>
      </c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>
        <v>1</v>
      </c>
      <c r="CH48" s="131">
        <f>IF(Q48=0,"",IF(CG48=0,"",(CG48/Q48)))</f>
        <v>0.5</v>
      </c>
      <c r="CI48" s="132"/>
      <c r="CJ48" s="133">
        <f>IFERROR(CI48/CG48,"-")</f>
        <v>0</v>
      </c>
      <c r="CK48" s="134"/>
      <c r="CL48" s="135">
        <f>IFERROR(CK48/CG48,"-")</f>
        <v>0</v>
      </c>
      <c r="CM48" s="136"/>
      <c r="CN48" s="136"/>
      <c r="CO48" s="136"/>
      <c r="CP48" s="137">
        <v>1</v>
      </c>
      <c r="CQ48" s="138">
        <v>10000</v>
      </c>
      <c r="CR48" s="138">
        <v>10000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1.0375</v>
      </c>
      <c r="B49" s="184" t="s">
        <v>158</v>
      </c>
      <c r="C49" s="184" t="s">
        <v>58</v>
      </c>
      <c r="D49" s="184"/>
      <c r="E49" s="184" t="s">
        <v>103</v>
      </c>
      <c r="F49" s="184" t="s">
        <v>104</v>
      </c>
      <c r="G49" s="184" t="s">
        <v>61</v>
      </c>
      <c r="H49" s="87" t="s">
        <v>156</v>
      </c>
      <c r="I49" s="87" t="s">
        <v>99</v>
      </c>
      <c r="J49" s="186" t="s">
        <v>142</v>
      </c>
      <c r="K49" s="176">
        <v>80000</v>
      </c>
      <c r="L49" s="79">
        <v>10</v>
      </c>
      <c r="M49" s="79">
        <v>0</v>
      </c>
      <c r="N49" s="79">
        <v>37</v>
      </c>
      <c r="O49" s="88">
        <v>3</v>
      </c>
      <c r="P49" s="89">
        <v>0</v>
      </c>
      <c r="Q49" s="90">
        <f>O49+P49</f>
        <v>3</v>
      </c>
      <c r="R49" s="80">
        <f>IFERROR(Q49/N49,"-")</f>
        <v>0.081081081081081</v>
      </c>
      <c r="S49" s="79">
        <v>0</v>
      </c>
      <c r="T49" s="79">
        <v>1</v>
      </c>
      <c r="U49" s="80">
        <f>IFERROR(T49/(Q49),"-")</f>
        <v>0.33333333333333</v>
      </c>
      <c r="V49" s="81">
        <f>IFERROR(K49/SUM(Q49:Q50),"-")</f>
        <v>13333.333333333</v>
      </c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>
        <f>SUM(Y49:Y50)-SUM(K49:K50)</f>
        <v>3000</v>
      </c>
      <c r="AC49" s="83">
        <f>SUM(Y49:Y50)/SUM(K49:K50)</f>
        <v>1.0375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0.33333333333333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1</v>
      </c>
      <c r="BP49" s="117">
        <f>IF(Q49=0,"",IF(BO49=0,"",(BO49/Q49)))</f>
        <v>0.33333333333333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>
        <v>1</v>
      </c>
      <c r="CH49" s="131">
        <f>IF(Q49=0,"",IF(CG49=0,"",(CG49/Q49)))</f>
        <v>0.33333333333333</v>
      </c>
      <c r="CI49" s="132"/>
      <c r="CJ49" s="133">
        <f>IFERROR(CI49/CG49,"-")</f>
        <v>0</v>
      </c>
      <c r="CK49" s="134"/>
      <c r="CL49" s="135">
        <f>IFERROR(CK49/CG49,"-")</f>
        <v>0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159</v>
      </c>
      <c r="C50" s="184" t="s">
        <v>58</v>
      </c>
      <c r="D50" s="184"/>
      <c r="E50" s="184" t="s">
        <v>103</v>
      </c>
      <c r="F50" s="184" t="s">
        <v>104</v>
      </c>
      <c r="G50" s="184" t="s">
        <v>66</v>
      </c>
      <c r="H50" s="87"/>
      <c r="I50" s="87"/>
      <c r="J50" s="87"/>
      <c r="K50" s="176"/>
      <c r="L50" s="79">
        <v>9</v>
      </c>
      <c r="M50" s="79">
        <v>8</v>
      </c>
      <c r="N50" s="79">
        <v>2</v>
      </c>
      <c r="O50" s="88">
        <v>3</v>
      </c>
      <c r="P50" s="89">
        <v>0</v>
      </c>
      <c r="Q50" s="90">
        <f>O50+P50</f>
        <v>3</v>
      </c>
      <c r="R50" s="80">
        <f>IFERROR(Q50/N50,"-")</f>
        <v>1.5</v>
      </c>
      <c r="S50" s="79">
        <v>2</v>
      </c>
      <c r="T50" s="79">
        <v>0</v>
      </c>
      <c r="U50" s="80">
        <f>IFERROR(T50/(Q50),"-")</f>
        <v>0</v>
      </c>
      <c r="V50" s="81"/>
      <c r="W50" s="82">
        <v>1</v>
      </c>
      <c r="X50" s="80">
        <f>IF(Q50=0,"-",W50/Q50)</f>
        <v>0.33333333333333</v>
      </c>
      <c r="Y50" s="181">
        <v>83000</v>
      </c>
      <c r="Z50" s="182">
        <f>IFERROR(Y50/Q50,"-")</f>
        <v>27666.666666667</v>
      </c>
      <c r="AA50" s="182">
        <f>IFERROR(Y50/W50,"-")</f>
        <v>83000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0.33333333333333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2</v>
      </c>
      <c r="BY50" s="124">
        <f>IF(Q50=0,"",IF(BX50=0,"",(BX50/Q50)))</f>
        <v>0.66666666666667</v>
      </c>
      <c r="BZ50" s="125">
        <v>1</v>
      </c>
      <c r="CA50" s="126">
        <f>IFERROR(BZ50/BX50,"-")</f>
        <v>0.5</v>
      </c>
      <c r="CB50" s="127">
        <v>83000</v>
      </c>
      <c r="CC50" s="128">
        <f>IFERROR(CB50/BX50,"-")</f>
        <v>41500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83000</v>
      </c>
      <c r="CR50" s="138">
        <v>83000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2.56</v>
      </c>
      <c r="B51" s="184" t="s">
        <v>160</v>
      </c>
      <c r="C51" s="184" t="s">
        <v>58</v>
      </c>
      <c r="D51" s="184"/>
      <c r="E51" s="184" t="s">
        <v>66</v>
      </c>
      <c r="F51" s="184" t="s">
        <v>75</v>
      </c>
      <c r="G51" s="184" t="s">
        <v>61</v>
      </c>
      <c r="H51" s="87" t="s">
        <v>76</v>
      </c>
      <c r="I51" s="87" t="s">
        <v>161</v>
      </c>
      <c r="J51" s="87" t="s">
        <v>113</v>
      </c>
      <c r="K51" s="176">
        <v>50000</v>
      </c>
      <c r="L51" s="79">
        <v>6</v>
      </c>
      <c r="M51" s="79">
        <v>0</v>
      </c>
      <c r="N51" s="79">
        <v>21</v>
      </c>
      <c r="O51" s="88">
        <v>3</v>
      </c>
      <c r="P51" s="89">
        <v>0</v>
      </c>
      <c r="Q51" s="90">
        <f>O51+P51</f>
        <v>3</v>
      </c>
      <c r="R51" s="80">
        <f>IFERROR(Q51/N51,"-")</f>
        <v>0.14285714285714</v>
      </c>
      <c r="S51" s="79">
        <v>0</v>
      </c>
      <c r="T51" s="79">
        <v>2</v>
      </c>
      <c r="U51" s="80">
        <f>IFERROR(T51/(Q51),"-")</f>
        <v>0.66666666666667</v>
      </c>
      <c r="V51" s="81">
        <f>IFERROR(K51/SUM(Q51:Q52),"-")</f>
        <v>7142.8571428571</v>
      </c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>
        <f>SUM(Y51:Y52)-SUM(K51:K52)</f>
        <v>78000</v>
      </c>
      <c r="AC51" s="83">
        <f>SUM(Y51:Y52)/SUM(K51:K52)</f>
        <v>2.56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2</v>
      </c>
      <c r="BP51" s="117">
        <f>IF(Q51=0,"",IF(BO51=0,"",(BO51/Q51)))</f>
        <v>0.66666666666667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1</v>
      </c>
      <c r="BY51" s="124">
        <f>IF(Q51=0,"",IF(BX51=0,"",(BX51/Q51)))</f>
        <v>0.33333333333333</v>
      </c>
      <c r="BZ51" s="125"/>
      <c r="CA51" s="126">
        <f>IFERROR(BZ51/BX51,"-")</f>
        <v>0</v>
      </c>
      <c r="CB51" s="127"/>
      <c r="CC51" s="128">
        <f>IFERROR(CB51/BX51,"-")</f>
        <v>0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162</v>
      </c>
      <c r="C52" s="184" t="s">
        <v>58</v>
      </c>
      <c r="D52" s="184"/>
      <c r="E52" s="184" t="s">
        <v>66</v>
      </c>
      <c r="F52" s="184" t="s">
        <v>75</v>
      </c>
      <c r="G52" s="184" t="s">
        <v>66</v>
      </c>
      <c r="H52" s="87"/>
      <c r="I52" s="87"/>
      <c r="J52" s="87"/>
      <c r="K52" s="176"/>
      <c r="L52" s="79">
        <v>23</v>
      </c>
      <c r="M52" s="79">
        <v>18</v>
      </c>
      <c r="N52" s="79">
        <v>23</v>
      </c>
      <c r="O52" s="88">
        <v>4</v>
      </c>
      <c r="P52" s="89">
        <v>0</v>
      </c>
      <c r="Q52" s="90">
        <f>O52+P52</f>
        <v>4</v>
      </c>
      <c r="R52" s="80">
        <f>IFERROR(Q52/N52,"-")</f>
        <v>0.17391304347826</v>
      </c>
      <c r="S52" s="79">
        <v>1</v>
      </c>
      <c r="T52" s="79">
        <v>0</v>
      </c>
      <c r="U52" s="80">
        <f>IFERROR(T52/(Q52),"-")</f>
        <v>0</v>
      </c>
      <c r="V52" s="81"/>
      <c r="W52" s="82">
        <v>2</v>
      </c>
      <c r="X52" s="80">
        <f>IF(Q52=0,"-",W52/Q52)</f>
        <v>0.5</v>
      </c>
      <c r="Y52" s="181">
        <v>128000</v>
      </c>
      <c r="Z52" s="182">
        <f>IFERROR(Y52/Q52,"-")</f>
        <v>32000</v>
      </c>
      <c r="AA52" s="182">
        <f>IFERROR(Y52/W52,"-")</f>
        <v>64000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1</v>
      </c>
      <c r="BP52" s="117">
        <f>IF(Q52=0,"",IF(BO52=0,"",(BO52/Q52)))</f>
        <v>0.25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>
        <v>3</v>
      </c>
      <c r="CH52" s="131">
        <f>IF(Q52=0,"",IF(CG52=0,"",(CG52/Q52)))</f>
        <v>0.75</v>
      </c>
      <c r="CI52" s="132">
        <v>2</v>
      </c>
      <c r="CJ52" s="133">
        <f>IFERROR(CI52/CG52,"-")</f>
        <v>0.66666666666667</v>
      </c>
      <c r="CK52" s="134">
        <v>128000</v>
      </c>
      <c r="CL52" s="135">
        <f>IFERROR(CK52/CG52,"-")</f>
        <v>42666.666666667</v>
      </c>
      <c r="CM52" s="136">
        <v>1</v>
      </c>
      <c r="CN52" s="136"/>
      <c r="CO52" s="136">
        <v>1</v>
      </c>
      <c r="CP52" s="137">
        <v>2</v>
      </c>
      <c r="CQ52" s="138">
        <v>128000</v>
      </c>
      <c r="CR52" s="138">
        <v>125000</v>
      </c>
      <c r="CS52" s="138"/>
      <c r="CT52" s="139" t="str">
        <f>IF(AND(CR52=0,CS52=0),"",IF(AND(CR52&lt;=100000,CS52&lt;=100000),"",IF(CR52/CQ52&gt;0.7,"男高",IF(CS52/CQ52&gt;0.7,"女高",""))))</f>
        <v>男高</v>
      </c>
    </row>
    <row r="53" spans="1:99">
      <c r="A53" s="78">
        <f>AC53</f>
        <v>0</v>
      </c>
      <c r="B53" s="184" t="s">
        <v>163</v>
      </c>
      <c r="C53" s="184" t="s">
        <v>58</v>
      </c>
      <c r="D53" s="184"/>
      <c r="E53" s="184" t="s">
        <v>66</v>
      </c>
      <c r="F53" s="184" t="s">
        <v>80</v>
      </c>
      <c r="G53" s="184" t="s">
        <v>61</v>
      </c>
      <c r="H53" s="87" t="s">
        <v>76</v>
      </c>
      <c r="I53" s="87" t="s">
        <v>161</v>
      </c>
      <c r="J53" s="87" t="s">
        <v>164</v>
      </c>
      <c r="K53" s="176">
        <v>50000</v>
      </c>
      <c r="L53" s="79">
        <v>3</v>
      </c>
      <c r="M53" s="79">
        <v>0</v>
      </c>
      <c r="N53" s="79">
        <v>19</v>
      </c>
      <c r="O53" s="88">
        <v>1</v>
      </c>
      <c r="P53" s="89">
        <v>0</v>
      </c>
      <c r="Q53" s="90">
        <f>O53+P53</f>
        <v>1</v>
      </c>
      <c r="R53" s="80">
        <f>IFERROR(Q53/N53,"-")</f>
        <v>0.052631578947368</v>
      </c>
      <c r="S53" s="79">
        <v>0</v>
      </c>
      <c r="T53" s="79">
        <v>0</v>
      </c>
      <c r="U53" s="80">
        <f>IFERROR(T53/(Q53),"-")</f>
        <v>0</v>
      </c>
      <c r="V53" s="81">
        <f>IFERROR(K53/SUM(Q53:Q54),"-")</f>
        <v>16666.666666667</v>
      </c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>
        <f>SUM(Y53:Y54)-SUM(K53:K54)</f>
        <v>-50000</v>
      </c>
      <c r="AC53" s="83">
        <f>SUM(Y53:Y54)/SUM(K53:K54)</f>
        <v>0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>
        <v>1</v>
      </c>
      <c r="BY53" s="124">
        <f>IF(Q53=0,"",IF(BX53=0,"",(BX53/Q53)))</f>
        <v>1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165</v>
      </c>
      <c r="C54" s="184" t="s">
        <v>58</v>
      </c>
      <c r="D54" s="184"/>
      <c r="E54" s="184" t="s">
        <v>66</v>
      </c>
      <c r="F54" s="184" t="s">
        <v>80</v>
      </c>
      <c r="G54" s="184" t="s">
        <v>66</v>
      </c>
      <c r="H54" s="87"/>
      <c r="I54" s="87"/>
      <c r="J54" s="87"/>
      <c r="K54" s="176"/>
      <c r="L54" s="79">
        <v>73</v>
      </c>
      <c r="M54" s="79">
        <v>26</v>
      </c>
      <c r="N54" s="79">
        <v>2</v>
      </c>
      <c r="O54" s="88">
        <v>2</v>
      </c>
      <c r="P54" s="89">
        <v>0</v>
      </c>
      <c r="Q54" s="90">
        <f>O54+P54</f>
        <v>2</v>
      </c>
      <c r="R54" s="80">
        <f>IFERROR(Q54/N54,"-")</f>
        <v>1</v>
      </c>
      <c r="S54" s="79">
        <v>0</v>
      </c>
      <c r="T54" s="79">
        <v>0</v>
      </c>
      <c r="U54" s="80">
        <f>IFERROR(T54/(Q54),"-")</f>
        <v>0</v>
      </c>
      <c r="V54" s="81"/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0.5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1</v>
      </c>
      <c r="BY54" s="124">
        <f>IF(Q54=0,"",IF(BX54=0,"",(BX54/Q54)))</f>
        <v>0.5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</v>
      </c>
      <c r="B55" s="184" t="s">
        <v>166</v>
      </c>
      <c r="C55" s="184" t="s">
        <v>58</v>
      </c>
      <c r="D55" s="184"/>
      <c r="E55" s="184" t="s">
        <v>66</v>
      </c>
      <c r="F55" s="184" t="s">
        <v>83</v>
      </c>
      <c r="G55" s="184" t="s">
        <v>61</v>
      </c>
      <c r="H55" s="87" t="s">
        <v>76</v>
      </c>
      <c r="I55" s="87" t="s">
        <v>161</v>
      </c>
      <c r="J55" s="87" t="s">
        <v>167</v>
      </c>
      <c r="K55" s="176">
        <v>50000</v>
      </c>
      <c r="L55" s="79">
        <v>2</v>
      </c>
      <c r="M55" s="79">
        <v>0</v>
      </c>
      <c r="N55" s="79">
        <v>19</v>
      </c>
      <c r="O55" s="88">
        <v>0</v>
      </c>
      <c r="P55" s="89">
        <v>0</v>
      </c>
      <c r="Q55" s="90">
        <f>O55+P55</f>
        <v>0</v>
      </c>
      <c r="R55" s="80">
        <f>IFERROR(Q55/N55,"-")</f>
        <v>0</v>
      </c>
      <c r="S55" s="79">
        <v>0</v>
      </c>
      <c r="T55" s="79">
        <v>0</v>
      </c>
      <c r="U55" s="80" t="str">
        <f>IFERROR(T55/(Q55),"-")</f>
        <v>-</v>
      </c>
      <c r="V55" s="81" t="str">
        <f>IFERROR(K55/SUM(Q55:Q56),"-")</f>
        <v>-</v>
      </c>
      <c r="W55" s="82">
        <v>0</v>
      </c>
      <c r="X55" s="80" t="str">
        <f>IF(Q55=0,"-",W55/Q55)</f>
        <v>-</v>
      </c>
      <c r="Y55" s="181">
        <v>0</v>
      </c>
      <c r="Z55" s="182" t="str">
        <f>IFERROR(Y55/Q55,"-")</f>
        <v>-</v>
      </c>
      <c r="AA55" s="182" t="str">
        <f>IFERROR(Y55/W55,"-")</f>
        <v>-</v>
      </c>
      <c r="AB55" s="176">
        <f>SUM(Y55:Y56)-SUM(K55:K56)</f>
        <v>-50000</v>
      </c>
      <c r="AC55" s="83">
        <f>SUM(Y55:Y56)/SUM(K55:K56)</f>
        <v>0</v>
      </c>
      <c r="AD55" s="77"/>
      <c r="AE55" s="91"/>
      <c r="AF55" s="92" t="str">
        <f>IF(Q55=0,"",IF(AE55=0,"",(AE55/Q55)))</f>
        <v/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 t="str">
        <f>IF(Q55=0,"",IF(AN55=0,"",(AN55/Q55)))</f>
        <v/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 t="str">
        <f>IF(Q55=0,"",IF(AW55=0,"",(AW55/Q55)))</f>
        <v/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 t="str">
        <f>IF(Q55=0,"",IF(BF55=0,"",(BF55/Q55)))</f>
        <v/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 t="str">
        <f>IF(Q55=0,"",IF(BO55=0,"",(BO55/Q55)))</f>
        <v/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 t="str">
        <f>IF(Q55=0,"",IF(BX55=0,"",(BX55/Q55)))</f>
        <v/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 t="str">
        <f>IF(Q55=0,"",IF(CG55=0,"",(CG55/Q55)))</f>
        <v/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168</v>
      </c>
      <c r="C56" s="184" t="s">
        <v>58</v>
      </c>
      <c r="D56" s="184"/>
      <c r="E56" s="184" t="s">
        <v>66</v>
      </c>
      <c r="F56" s="184" t="s">
        <v>83</v>
      </c>
      <c r="G56" s="184" t="s">
        <v>66</v>
      </c>
      <c r="H56" s="87"/>
      <c r="I56" s="87"/>
      <c r="J56" s="87"/>
      <c r="K56" s="176"/>
      <c r="L56" s="79">
        <v>6</v>
      </c>
      <c r="M56" s="79">
        <v>6</v>
      </c>
      <c r="N56" s="79">
        <v>0</v>
      </c>
      <c r="O56" s="88">
        <v>0</v>
      </c>
      <c r="P56" s="89">
        <v>0</v>
      </c>
      <c r="Q56" s="90">
        <f>O56+P56</f>
        <v>0</v>
      </c>
      <c r="R56" s="80" t="str">
        <f>IFERROR(Q56/N56,"-")</f>
        <v>-</v>
      </c>
      <c r="S56" s="79">
        <v>0</v>
      </c>
      <c r="T56" s="79">
        <v>0</v>
      </c>
      <c r="U56" s="80" t="str">
        <f>IFERROR(T56/(Q56),"-")</f>
        <v>-</v>
      </c>
      <c r="V56" s="81"/>
      <c r="W56" s="82">
        <v>0</v>
      </c>
      <c r="X56" s="80" t="str">
        <f>IF(Q56=0,"-",W56/Q56)</f>
        <v>-</v>
      </c>
      <c r="Y56" s="181">
        <v>0</v>
      </c>
      <c r="Z56" s="182" t="str">
        <f>IFERROR(Y56/Q56,"-")</f>
        <v>-</v>
      </c>
      <c r="AA56" s="182" t="str">
        <f>IFERROR(Y56/W56,"-")</f>
        <v>-</v>
      </c>
      <c r="AB56" s="176"/>
      <c r="AC56" s="83"/>
      <c r="AD56" s="77"/>
      <c r="AE56" s="91"/>
      <c r="AF56" s="92" t="str">
        <f>IF(Q56=0,"",IF(AE56=0,"",(AE56/Q56)))</f>
        <v/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 t="str">
        <f>IF(Q56=0,"",IF(AN56=0,"",(AN56/Q56)))</f>
        <v/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 t="str">
        <f>IF(Q56=0,"",IF(AW56=0,"",(AW56/Q56)))</f>
        <v/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 t="str">
        <f>IF(Q56=0,"",IF(BF56=0,"",(BF56/Q56)))</f>
        <v/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 t="str">
        <f>IF(Q56=0,"",IF(BO56=0,"",(BO56/Q56)))</f>
        <v/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 t="str">
        <f>IF(Q56=0,"",IF(BX56=0,"",(BX56/Q56)))</f>
        <v/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 t="str">
        <f>IF(Q56=0,"",IF(CG56=0,"",(CG56/Q56)))</f>
        <v/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0</v>
      </c>
      <c r="B57" s="184" t="s">
        <v>169</v>
      </c>
      <c r="C57" s="184" t="s">
        <v>58</v>
      </c>
      <c r="D57" s="184"/>
      <c r="E57" s="184" t="s">
        <v>66</v>
      </c>
      <c r="F57" s="184" t="s">
        <v>93</v>
      </c>
      <c r="G57" s="184" t="s">
        <v>61</v>
      </c>
      <c r="H57" s="87" t="s">
        <v>76</v>
      </c>
      <c r="I57" s="87" t="s">
        <v>161</v>
      </c>
      <c r="J57" s="186" t="s">
        <v>105</v>
      </c>
      <c r="K57" s="176">
        <v>50000</v>
      </c>
      <c r="L57" s="79">
        <v>7</v>
      </c>
      <c r="M57" s="79">
        <v>0</v>
      </c>
      <c r="N57" s="79">
        <v>28</v>
      </c>
      <c r="O57" s="88">
        <v>3</v>
      </c>
      <c r="P57" s="89">
        <v>0</v>
      </c>
      <c r="Q57" s="90">
        <f>O57+P57</f>
        <v>3</v>
      </c>
      <c r="R57" s="80">
        <f>IFERROR(Q57/N57,"-")</f>
        <v>0.10714285714286</v>
      </c>
      <c r="S57" s="79">
        <v>0</v>
      </c>
      <c r="T57" s="79">
        <v>0</v>
      </c>
      <c r="U57" s="80">
        <f>IFERROR(T57/(Q57),"-")</f>
        <v>0</v>
      </c>
      <c r="V57" s="81">
        <f>IFERROR(K57/SUM(Q57:Q58),"-")</f>
        <v>7142.8571428571</v>
      </c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>
        <f>SUM(Y57:Y58)-SUM(K57:K58)</f>
        <v>-50000</v>
      </c>
      <c r="AC57" s="83">
        <f>SUM(Y57:Y58)/SUM(K57:K58)</f>
        <v>0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1</v>
      </c>
      <c r="BG57" s="110">
        <f>IF(Q57=0,"",IF(BF57=0,"",(BF57/Q57)))</f>
        <v>0.33333333333333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>
        <v>1</v>
      </c>
      <c r="BP57" s="117">
        <f>IF(Q57=0,"",IF(BO57=0,"",(BO57/Q57)))</f>
        <v>0.33333333333333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1</v>
      </c>
      <c r="BY57" s="124">
        <f>IF(Q57=0,"",IF(BX57=0,"",(BX57/Q57)))</f>
        <v>0.33333333333333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170</v>
      </c>
      <c r="C58" s="184" t="s">
        <v>58</v>
      </c>
      <c r="D58" s="184"/>
      <c r="E58" s="184" t="s">
        <v>66</v>
      </c>
      <c r="F58" s="184" t="s">
        <v>93</v>
      </c>
      <c r="G58" s="184" t="s">
        <v>66</v>
      </c>
      <c r="H58" s="87"/>
      <c r="I58" s="87"/>
      <c r="J58" s="87"/>
      <c r="K58" s="176"/>
      <c r="L58" s="79">
        <v>10</v>
      </c>
      <c r="M58" s="79">
        <v>8</v>
      </c>
      <c r="N58" s="79">
        <v>8</v>
      </c>
      <c r="O58" s="88">
        <v>4</v>
      </c>
      <c r="P58" s="89">
        <v>0</v>
      </c>
      <c r="Q58" s="90">
        <f>O58+P58</f>
        <v>4</v>
      </c>
      <c r="R58" s="80">
        <f>IFERROR(Q58/N58,"-")</f>
        <v>0.5</v>
      </c>
      <c r="S58" s="79">
        <v>0</v>
      </c>
      <c r="T58" s="79">
        <v>0</v>
      </c>
      <c r="U58" s="80">
        <f>IFERROR(T58/(Q58),"-")</f>
        <v>0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3</v>
      </c>
      <c r="BP58" s="117">
        <f>IF(Q58=0,"",IF(BO58=0,"",(BO58/Q58)))</f>
        <v>0.75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>
        <v>1</v>
      </c>
      <c r="BY58" s="124">
        <f>IF(Q58=0,"",IF(BX58=0,"",(BX58/Q58)))</f>
        <v>0.25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0</v>
      </c>
      <c r="B59" s="184" t="s">
        <v>171</v>
      </c>
      <c r="C59" s="184" t="s">
        <v>58</v>
      </c>
      <c r="D59" s="184"/>
      <c r="E59" s="184" t="s">
        <v>172</v>
      </c>
      <c r="F59" s="184" t="s">
        <v>75</v>
      </c>
      <c r="G59" s="184" t="s">
        <v>61</v>
      </c>
      <c r="H59" s="87" t="s">
        <v>98</v>
      </c>
      <c r="I59" s="87" t="s">
        <v>173</v>
      </c>
      <c r="J59" s="185" t="s">
        <v>174</v>
      </c>
      <c r="K59" s="176">
        <v>30000</v>
      </c>
      <c r="L59" s="79">
        <v>0</v>
      </c>
      <c r="M59" s="79">
        <v>0</v>
      </c>
      <c r="N59" s="79">
        <v>26</v>
      </c>
      <c r="O59" s="88">
        <v>0</v>
      </c>
      <c r="P59" s="89">
        <v>0</v>
      </c>
      <c r="Q59" s="90">
        <f>O59+P59</f>
        <v>0</v>
      </c>
      <c r="R59" s="80">
        <f>IFERROR(Q59/N59,"-")</f>
        <v>0</v>
      </c>
      <c r="S59" s="79">
        <v>0</v>
      </c>
      <c r="T59" s="79">
        <v>0</v>
      </c>
      <c r="U59" s="80" t="str">
        <f>IFERROR(T59/(Q59),"-")</f>
        <v>-</v>
      </c>
      <c r="V59" s="81" t="str">
        <f>IFERROR(K59/SUM(Q59:Q60),"-")</f>
        <v>-</v>
      </c>
      <c r="W59" s="82">
        <v>0</v>
      </c>
      <c r="X59" s="80" t="str">
        <f>IF(Q59=0,"-",W59/Q59)</f>
        <v>-</v>
      </c>
      <c r="Y59" s="181">
        <v>0</v>
      </c>
      <c r="Z59" s="182" t="str">
        <f>IFERROR(Y59/Q59,"-")</f>
        <v>-</v>
      </c>
      <c r="AA59" s="182" t="str">
        <f>IFERROR(Y59/W59,"-")</f>
        <v>-</v>
      </c>
      <c r="AB59" s="176">
        <f>SUM(Y59:Y60)-SUM(K59:K60)</f>
        <v>-30000</v>
      </c>
      <c r="AC59" s="83">
        <f>SUM(Y59:Y60)/SUM(K59:K60)</f>
        <v>0</v>
      </c>
      <c r="AD59" s="77"/>
      <c r="AE59" s="91"/>
      <c r="AF59" s="92" t="str">
        <f>IF(Q59=0,"",IF(AE59=0,"",(AE59/Q59)))</f>
        <v/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 t="str">
        <f>IF(Q59=0,"",IF(AN59=0,"",(AN59/Q59)))</f>
        <v/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 t="str">
        <f>IF(Q59=0,"",IF(AW59=0,"",(AW59/Q59)))</f>
        <v/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 t="str">
        <f>IF(Q59=0,"",IF(BF59=0,"",(BF59/Q59)))</f>
        <v/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 t="str">
        <f>IF(Q59=0,"",IF(BO59=0,"",(BO59/Q59)))</f>
        <v/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/>
      <c r="BY59" s="124" t="str">
        <f>IF(Q59=0,"",IF(BX59=0,"",(BX59/Q59)))</f>
        <v/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 t="str">
        <f>IF(Q59=0,"",IF(CG59=0,"",(CG59/Q59)))</f>
        <v/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175</v>
      </c>
      <c r="C60" s="184" t="s">
        <v>58</v>
      </c>
      <c r="D60" s="184"/>
      <c r="E60" s="184" t="s">
        <v>172</v>
      </c>
      <c r="F60" s="184" t="s">
        <v>75</v>
      </c>
      <c r="G60" s="184" t="s">
        <v>66</v>
      </c>
      <c r="H60" s="87"/>
      <c r="I60" s="87"/>
      <c r="J60" s="87"/>
      <c r="K60" s="176"/>
      <c r="L60" s="79">
        <v>34</v>
      </c>
      <c r="M60" s="79">
        <v>6</v>
      </c>
      <c r="N60" s="79">
        <v>0</v>
      </c>
      <c r="O60" s="88">
        <v>0</v>
      </c>
      <c r="P60" s="89">
        <v>0</v>
      </c>
      <c r="Q60" s="90">
        <f>O60+P60</f>
        <v>0</v>
      </c>
      <c r="R60" s="80" t="str">
        <f>IFERROR(Q60/N60,"-")</f>
        <v>-</v>
      </c>
      <c r="S60" s="79">
        <v>0</v>
      </c>
      <c r="T60" s="79">
        <v>0</v>
      </c>
      <c r="U60" s="80" t="str">
        <f>IFERROR(T60/(Q60),"-")</f>
        <v>-</v>
      </c>
      <c r="V60" s="81"/>
      <c r="W60" s="82">
        <v>0</v>
      </c>
      <c r="X60" s="80" t="str">
        <f>IF(Q60=0,"-",W60/Q60)</f>
        <v>-</v>
      </c>
      <c r="Y60" s="181">
        <v>0</v>
      </c>
      <c r="Z60" s="182" t="str">
        <f>IFERROR(Y60/Q60,"-")</f>
        <v>-</v>
      </c>
      <c r="AA60" s="182" t="str">
        <f>IFERROR(Y60/W60,"-")</f>
        <v>-</v>
      </c>
      <c r="AB60" s="176"/>
      <c r="AC60" s="83"/>
      <c r="AD60" s="77"/>
      <c r="AE60" s="91"/>
      <c r="AF60" s="92" t="str">
        <f>IF(Q60=0,"",IF(AE60=0,"",(AE60/Q60)))</f>
        <v/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 t="str">
        <f>IF(Q60=0,"",IF(AN60=0,"",(AN60/Q60)))</f>
        <v/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 t="str">
        <f>IF(Q60=0,"",IF(AW60=0,"",(AW60/Q60)))</f>
        <v/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 t="str">
        <f>IF(Q60=0,"",IF(BF60=0,"",(BF60/Q60)))</f>
        <v/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 t="str">
        <f>IF(Q60=0,"",IF(BO60=0,"",(BO60/Q60)))</f>
        <v/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 t="str">
        <f>IF(Q60=0,"",IF(BX60=0,"",(BX60/Q60)))</f>
        <v/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 t="str">
        <f>IF(Q60=0,"",IF(CG60=0,"",(CG60/Q60)))</f>
        <v/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0.5</v>
      </c>
      <c r="B61" s="184" t="s">
        <v>176</v>
      </c>
      <c r="C61" s="184" t="s">
        <v>58</v>
      </c>
      <c r="D61" s="184"/>
      <c r="E61" s="184" t="s">
        <v>172</v>
      </c>
      <c r="F61" s="184" t="s">
        <v>80</v>
      </c>
      <c r="G61" s="184" t="s">
        <v>61</v>
      </c>
      <c r="H61" s="87" t="s">
        <v>98</v>
      </c>
      <c r="I61" s="87" t="s">
        <v>173</v>
      </c>
      <c r="J61" s="186" t="s">
        <v>124</v>
      </c>
      <c r="K61" s="176">
        <v>30000</v>
      </c>
      <c r="L61" s="79">
        <v>5</v>
      </c>
      <c r="M61" s="79">
        <v>0</v>
      </c>
      <c r="N61" s="79">
        <v>30</v>
      </c>
      <c r="O61" s="88">
        <v>2</v>
      </c>
      <c r="P61" s="89">
        <v>0</v>
      </c>
      <c r="Q61" s="90">
        <f>O61+P61</f>
        <v>2</v>
      </c>
      <c r="R61" s="80">
        <f>IFERROR(Q61/N61,"-")</f>
        <v>0.066666666666667</v>
      </c>
      <c r="S61" s="79">
        <v>0</v>
      </c>
      <c r="T61" s="79">
        <v>1</v>
      </c>
      <c r="U61" s="80">
        <f>IFERROR(T61/(Q61),"-")</f>
        <v>0.5</v>
      </c>
      <c r="V61" s="81">
        <f>IFERROR(K61/SUM(Q61:Q62),"-")</f>
        <v>5000</v>
      </c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>
        <f>SUM(Y61:Y62)-SUM(K61:K62)</f>
        <v>-15000</v>
      </c>
      <c r="AC61" s="83">
        <f>SUM(Y61:Y62)/SUM(K61:K62)</f>
        <v>0.5</v>
      </c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>
        <v>1</v>
      </c>
      <c r="AO61" s="98">
        <f>IF(Q61=0,"",IF(AN61=0,"",(AN61/Q61)))</f>
        <v>0.5</v>
      </c>
      <c r="AP61" s="97"/>
      <c r="AQ61" s="99">
        <f>IFERROR(AP61/AN61,"-")</f>
        <v>0</v>
      </c>
      <c r="AR61" s="100"/>
      <c r="AS61" s="101">
        <f>IFERROR(AR61/AN61,"-")</f>
        <v>0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>
        <v>1</v>
      </c>
      <c r="BY61" s="124">
        <f>IF(Q61=0,"",IF(BX61=0,"",(BX61/Q61)))</f>
        <v>0.5</v>
      </c>
      <c r="BZ61" s="125"/>
      <c r="CA61" s="126">
        <f>IFERROR(BZ61/BX61,"-")</f>
        <v>0</v>
      </c>
      <c r="CB61" s="127"/>
      <c r="CC61" s="128">
        <f>IFERROR(CB61/BX61,"-")</f>
        <v>0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177</v>
      </c>
      <c r="C62" s="184" t="s">
        <v>58</v>
      </c>
      <c r="D62" s="184"/>
      <c r="E62" s="184" t="s">
        <v>172</v>
      </c>
      <c r="F62" s="184" t="s">
        <v>80</v>
      </c>
      <c r="G62" s="184" t="s">
        <v>66</v>
      </c>
      <c r="H62" s="87"/>
      <c r="I62" s="87"/>
      <c r="J62" s="87"/>
      <c r="K62" s="176"/>
      <c r="L62" s="79">
        <v>17</v>
      </c>
      <c r="M62" s="79">
        <v>12</v>
      </c>
      <c r="N62" s="79">
        <v>2</v>
      </c>
      <c r="O62" s="88">
        <v>4</v>
      </c>
      <c r="P62" s="89">
        <v>0</v>
      </c>
      <c r="Q62" s="90">
        <f>O62+P62</f>
        <v>4</v>
      </c>
      <c r="R62" s="80">
        <f>IFERROR(Q62/N62,"-")</f>
        <v>2</v>
      </c>
      <c r="S62" s="79">
        <v>1</v>
      </c>
      <c r="T62" s="79">
        <v>0</v>
      </c>
      <c r="U62" s="80">
        <f>IFERROR(T62/(Q62),"-")</f>
        <v>0</v>
      </c>
      <c r="V62" s="81"/>
      <c r="W62" s="82">
        <v>1</v>
      </c>
      <c r="X62" s="80">
        <f>IF(Q62=0,"-",W62/Q62)</f>
        <v>0.25</v>
      </c>
      <c r="Y62" s="181">
        <v>15000</v>
      </c>
      <c r="Z62" s="182">
        <f>IFERROR(Y62/Q62,"-")</f>
        <v>3750</v>
      </c>
      <c r="AA62" s="182">
        <f>IFERROR(Y62/W62,"-")</f>
        <v>15000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2</v>
      </c>
      <c r="BG62" s="110">
        <f>IF(Q62=0,"",IF(BF62=0,"",(BF62/Q62)))</f>
        <v>0.5</v>
      </c>
      <c r="BH62" s="109"/>
      <c r="BI62" s="111">
        <f>IFERROR(BH62/BF62,"-")</f>
        <v>0</v>
      </c>
      <c r="BJ62" s="112"/>
      <c r="BK62" s="113">
        <f>IFERROR(BJ62/BF62,"-")</f>
        <v>0</v>
      </c>
      <c r="BL62" s="114"/>
      <c r="BM62" s="114"/>
      <c r="BN62" s="114"/>
      <c r="BO62" s="116">
        <v>2</v>
      </c>
      <c r="BP62" s="117">
        <f>IF(Q62=0,"",IF(BO62=0,"",(BO62/Q62)))</f>
        <v>0.5</v>
      </c>
      <c r="BQ62" s="118">
        <v>1</v>
      </c>
      <c r="BR62" s="119">
        <f>IFERROR(BQ62/BO62,"-")</f>
        <v>0.5</v>
      </c>
      <c r="BS62" s="120">
        <v>15000</v>
      </c>
      <c r="BT62" s="121">
        <f>IFERROR(BS62/BO62,"-")</f>
        <v>7500</v>
      </c>
      <c r="BU62" s="122"/>
      <c r="BV62" s="122"/>
      <c r="BW62" s="122">
        <v>1</v>
      </c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15000</v>
      </c>
      <c r="CR62" s="138">
        <v>15000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</v>
      </c>
      <c r="B63" s="184" t="s">
        <v>178</v>
      </c>
      <c r="C63" s="184" t="s">
        <v>58</v>
      </c>
      <c r="D63" s="184"/>
      <c r="E63" s="184" t="s">
        <v>172</v>
      </c>
      <c r="F63" s="184" t="s">
        <v>83</v>
      </c>
      <c r="G63" s="184" t="s">
        <v>61</v>
      </c>
      <c r="H63" s="87" t="s">
        <v>98</v>
      </c>
      <c r="I63" s="87" t="s">
        <v>173</v>
      </c>
      <c r="J63" s="185" t="s">
        <v>64</v>
      </c>
      <c r="K63" s="176">
        <v>30000</v>
      </c>
      <c r="L63" s="79">
        <v>10</v>
      </c>
      <c r="M63" s="79">
        <v>0</v>
      </c>
      <c r="N63" s="79">
        <v>29</v>
      </c>
      <c r="O63" s="88">
        <v>4</v>
      </c>
      <c r="P63" s="89">
        <v>1</v>
      </c>
      <c r="Q63" s="90">
        <f>O63+P63</f>
        <v>5</v>
      </c>
      <c r="R63" s="80">
        <f>IFERROR(Q63/N63,"-")</f>
        <v>0.17241379310345</v>
      </c>
      <c r="S63" s="79">
        <v>0</v>
      </c>
      <c r="T63" s="79">
        <v>1</v>
      </c>
      <c r="U63" s="80">
        <f>IFERROR(T63/(Q63),"-")</f>
        <v>0.2</v>
      </c>
      <c r="V63" s="81">
        <f>IFERROR(K63/SUM(Q63:Q64),"-")</f>
        <v>6000</v>
      </c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>
        <f>SUM(Y63:Y64)-SUM(K63:K64)</f>
        <v>-30000</v>
      </c>
      <c r="AC63" s="83">
        <f>SUM(Y63:Y64)/SUM(K63:K64)</f>
        <v>0</v>
      </c>
      <c r="AD63" s="77"/>
      <c r="AE63" s="91">
        <v>1</v>
      </c>
      <c r="AF63" s="92">
        <f>IF(Q63=0,"",IF(AE63=0,"",(AE63/Q63)))</f>
        <v>0.2</v>
      </c>
      <c r="AG63" s="91"/>
      <c r="AH63" s="93">
        <f>IFERROR(AG63/AE63,"-")</f>
        <v>0</v>
      </c>
      <c r="AI63" s="94"/>
      <c r="AJ63" s="95">
        <f>IFERROR(AI63/AE63,"-")</f>
        <v>0</v>
      </c>
      <c r="AK63" s="96"/>
      <c r="AL63" s="96"/>
      <c r="AM63" s="96"/>
      <c r="AN63" s="97">
        <v>2</v>
      </c>
      <c r="AO63" s="98">
        <f>IF(Q63=0,"",IF(AN63=0,"",(AN63/Q63)))</f>
        <v>0.4</v>
      </c>
      <c r="AP63" s="97"/>
      <c r="AQ63" s="99">
        <f>IFERROR(AP63/AN63,"-")</f>
        <v>0</v>
      </c>
      <c r="AR63" s="100"/>
      <c r="AS63" s="101">
        <f>IFERROR(AR63/AN63,"-")</f>
        <v>0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0.2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1</v>
      </c>
      <c r="BP63" s="117">
        <f>IF(Q63=0,"",IF(BO63=0,"",(BO63/Q63)))</f>
        <v>0.2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179</v>
      </c>
      <c r="C64" s="184" t="s">
        <v>58</v>
      </c>
      <c r="D64" s="184"/>
      <c r="E64" s="184" t="s">
        <v>172</v>
      </c>
      <c r="F64" s="184" t="s">
        <v>83</v>
      </c>
      <c r="G64" s="184" t="s">
        <v>66</v>
      </c>
      <c r="H64" s="87"/>
      <c r="I64" s="87"/>
      <c r="J64" s="87"/>
      <c r="K64" s="176"/>
      <c r="L64" s="79">
        <v>45</v>
      </c>
      <c r="M64" s="79">
        <v>14</v>
      </c>
      <c r="N64" s="79">
        <v>3</v>
      </c>
      <c r="O64" s="88">
        <v>0</v>
      </c>
      <c r="P64" s="89">
        <v>0</v>
      </c>
      <c r="Q64" s="90">
        <f>O64+P64</f>
        <v>0</v>
      </c>
      <c r="R64" s="80">
        <f>IFERROR(Q64/N64,"-")</f>
        <v>0</v>
      </c>
      <c r="S64" s="79">
        <v>0</v>
      </c>
      <c r="T64" s="79">
        <v>0</v>
      </c>
      <c r="U64" s="80" t="str">
        <f>IFERROR(T64/(Q64),"-")</f>
        <v>-</v>
      </c>
      <c r="V64" s="81"/>
      <c r="W64" s="82">
        <v>0</v>
      </c>
      <c r="X64" s="80" t="str">
        <f>IF(Q64=0,"-",W64/Q64)</f>
        <v>-</v>
      </c>
      <c r="Y64" s="181">
        <v>0</v>
      </c>
      <c r="Z64" s="182" t="str">
        <f>IFERROR(Y64/Q64,"-")</f>
        <v>-</v>
      </c>
      <c r="AA64" s="182" t="str">
        <f>IFERROR(Y64/W64,"-")</f>
        <v>-</v>
      </c>
      <c r="AB64" s="176"/>
      <c r="AC64" s="83"/>
      <c r="AD64" s="77"/>
      <c r="AE64" s="91"/>
      <c r="AF64" s="92" t="str">
        <f>IF(Q64=0,"",IF(AE64=0,"",(AE64/Q64)))</f>
        <v/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 t="str">
        <f>IF(Q64=0,"",IF(AN64=0,"",(AN64/Q64)))</f>
        <v/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 t="str">
        <f>IF(Q64=0,"",IF(AW64=0,"",(AW64/Q64)))</f>
        <v/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 t="str">
        <f>IF(Q64=0,"",IF(BF64=0,"",(BF64/Q64)))</f>
        <v/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 t="str">
        <f>IF(Q64=0,"",IF(BO64=0,"",(BO64/Q64)))</f>
        <v/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 t="str">
        <f>IF(Q64=0,"",IF(BX64=0,"",(BX64/Q64)))</f>
        <v/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 t="str">
        <f>IF(Q64=0,"",IF(CG64=0,"",(CG64/Q64)))</f>
        <v/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0.2</v>
      </c>
      <c r="B65" s="184" t="s">
        <v>180</v>
      </c>
      <c r="C65" s="184" t="s">
        <v>58</v>
      </c>
      <c r="D65" s="184"/>
      <c r="E65" s="184" t="s">
        <v>172</v>
      </c>
      <c r="F65" s="184" t="s">
        <v>93</v>
      </c>
      <c r="G65" s="184" t="s">
        <v>61</v>
      </c>
      <c r="H65" s="87" t="s">
        <v>98</v>
      </c>
      <c r="I65" s="87" t="s">
        <v>173</v>
      </c>
      <c r="J65" s="186" t="s">
        <v>142</v>
      </c>
      <c r="K65" s="176">
        <v>30000</v>
      </c>
      <c r="L65" s="79">
        <v>6</v>
      </c>
      <c r="M65" s="79">
        <v>0</v>
      </c>
      <c r="N65" s="79">
        <v>29</v>
      </c>
      <c r="O65" s="88">
        <v>3</v>
      </c>
      <c r="P65" s="89">
        <v>0</v>
      </c>
      <c r="Q65" s="90">
        <f>O65+P65</f>
        <v>3</v>
      </c>
      <c r="R65" s="80">
        <f>IFERROR(Q65/N65,"-")</f>
        <v>0.10344827586207</v>
      </c>
      <c r="S65" s="79">
        <v>0</v>
      </c>
      <c r="T65" s="79">
        <v>2</v>
      </c>
      <c r="U65" s="80">
        <f>IFERROR(T65/(Q65),"-")</f>
        <v>0.66666666666667</v>
      </c>
      <c r="V65" s="81">
        <f>IFERROR(K65/SUM(Q65:Q66),"-")</f>
        <v>7500</v>
      </c>
      <c r="W65" s="82">
        <v>1</v>
      </c>
      <c r="X65" s="80">
        <f>IF(Q65=0,"-",W65/Q65)</f>
        <v>0.33333333333333</v>
      </c>
      <c r="Y65" s="181">
        <v>6000</v>
      </c>
      <c r="Z65" s="182">
        <f>IFERROR(Y65/Q65,"-")</f>
        <v>2000</v>
      </c>
      <c r="AA65" s="182">
        <f>IFERROR(Y65/W65,"-")</f>
        <v>6000</v>
      </c>
      <c r="AB65" s="176">
        <f>SUM(Y65:Y66)-SUM(K65:K66)</f>
        <v>-24000</v>
      </c>
      <c r="AC65" s="83">
        <f>SUM(Y65:Y66)/SUM(K65:K66)</f>
        <v>0.2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>
        <v>1</v>
      </c>
      <c r="AX65" s="104">
        <f>IF(Q65=0,"",IF(AW65=0,"",(AW65/Q65)))</f>
        <v>0.33333333333333</v>
      </c>
      <c r="AY65" s="103"/>
      <c r="AZ65" s="105">
        <f>IFERROR(AY65/AW65,"-")</f>
        <v>0</v>
      </c>
      <c r="BA65" s="106"/>
      <c r="BB65" s="107">
        <f>IFERROR(BA65/AW65,"-")</f>
        <v>0</v>
      </c>
      <c r="BC65" s="108"/>
      <c r="BD65" s="108"/>
      <c r="BE65" s="108"/>
      <c r="BF65" s="109">
        <v>1</v>
      </c>
      <c r="BG65" s="110">
        <f>IF(Q65=0,"",IF(BF65=0,"",(BF65/Q65)))</f>
        <v>0.33333333333333</v>
      </c>
      <c r="BH65" s="109">
        <v>1</v>
      </c>
      <c r="BI65" s="111">
        <f>IFERROR(BH65/BF65,"-")</f>
        <v>1</v>
      </c>
      <c r="BJ65" s="112">
        <v>6000</v>
      </c>
      <c r="BK65" s="113">
        <f>IFERROR(BJ65/BF65,"-")</f>
        <v>6000</v>
      </c>
      <c r="BL65" s="114"/>
      <c r="BM65" s="114">
        <v>1</v>
      </c>
      <c r="BN65" s="114"/>
      <c r="BO65" s="116">
        <v>1</v>
      </c>
      <c r="BP65" s="117">
        <f>IF(Q65=0,"",IF(BO65=0,"",(BO65/Q65)))</f>
        <v>0.33333333333333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6000</v>
      </c>
      <c r="CR65" s="138">
        <v>6000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181</v>
      </c>
      <c r="C66" s="184" t="s">
        <v>58</v>
      </c>
      <c r="D66" s="184"/>
      <c r="E66" s="184" t="s">
        <v>172</v>
      </c>
      <c r="F66" s="184" t="s">
        <v>93</v>
      </c>
      <c r="G66" s="184" t="s">
        <v>66</v>
      </c>
      <c r="H66" s="87"/>
      <c r="I66" s="87"/>
      <c r="J66" s="87"/>
      <c r="K66" s="176"/>
      <c r="L66" s="79">
        <v>10</v>
      </c>
      <c r="M66" s="79">
        <v>8</v>
      </c>
      <c r="N66" s="79">
        <v>9</v>
      </c>
      <c r="O66" s="88">
        <v>1</v>
      </c>
      <c r="P66" s="89">
        <v>0</v>
      </c>
      <c r="Q66" s="90">
        <f>O66+P66</f>
        <v>1</v>
      </c>
      <c r="R66" s="80">
        <f>IFERROR(Q66/N66,"-")</f>
        <v>0.11111111111111</v>
      </c>
      <c r="S66" s="79">
        <v>0</v>
      </c>
      <c r="T66" s="79">
        <v>0</v>
      </c>
      <c r="U66" s="80">
        <f>IFERROR(T66/(Q66),"-")</f>
        <v>0</v>
      </c>
      <c r="V66" s="81"/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>
        <v>1</v>
      </c>
      <c r="CH66" s="131">
        <f>IF(Q66=0,"",IF(CG66=0,"",(CG66/Q66)))</f>
        <v>1</v>
      </c>
      <c r="CI66" s="132"/>
      <c r="CJ66" s="133">
        <f>IFERROR(CI66/CG66,"-")</f>
        <v>0</v>
      </c>
      <c r="CK66" s="134"/>
      <c r="CL66" s="135">
        <f>IFERROR(CK66/CG66,"-")</f>
        <v>0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3.1333333333333</v>
      </c>
      <c r="B67" s="184" t="s">
        <v>182</v>
      </c>
      <c r="C67" s="184" t="s">
        <v>58</v>
      </c>
      <c r="D67" s="184"/>
      <c r="E67" s="184" t="s">
        <v>172</v>
      </c>
      <c r="F67" s="184" t="s">
        <v>75</v>
      </c>
      <c r="G67" s="184" t="s">
        <v>61</v>
      </c>
      <c r="H67" s="87" t="s">
        <v>98</v>
      </c>
      <c r="I67" s="87" t="s">
        <v>173</v>
      </c>
      <c r="J67" s="185" t="s">
        <v>120</v>
      </c>
      <c r="K67" s="176">
        <v>30000</v>
      </c>
      <c r="L67" s="79">
        <v>4</v>
      </c>
      <c r="M67" s="79">
        <v>0</v>
      </c>
      <c r="N67" s="79">
        <v>20</v>
      </c>
      <c r="O67" s="88">
        <v>1</v>
      </c>
      <c r="P67" s="89">
        <v>0</v>
      </c>
      <c r="Q67" s="90">
        <f>O67+P67</f>
        <v>1</v>
      </c>
      <c r="R67" s="80">
        <f>IFERROR(Q67/N67,"-")</f>
        <v>0.05</v>
      </c>
      <c r="S67" s="79">
        <v>1</v>
      </c>
      <c r="T67" s="79">
        <v>0</v>
      </c>
      <c r="U67" s="80">
        <f>IFERROR(T67/(Q67),"-")</f>
        <v>0</v>
      </c>
      <c r="V67" s="81">
        <f>IFERROR(K67/SUM(Q67:Q68),"-")</f>
        <v>30000</v>
      </c>
      <c r="W67" s="82">
        <v>1</v>
      </c>
      <c r="X67" s="80">
        <f>IF(Q67=0,"-",W67/Q67)</f>
        <v>1</v>
      </c>
      <c r="Y67" s="181">
        <v>94000</v>
      </c>
      <c r="Z67" s="182">
        <f>IFERROR(Y67/Q67,"-")</f>
        <v>94000</v>
      </c>
      <c r="AA67" s="182">
        <f>IFERROR(Y67/W67,"-")</f>
        <v>94000</v>
      </c>
      <c r="AB67" s="176">
        <f>SUM(Y67:Y68)-SUM(K67:K68)</f>
        <v>64000</v>
      </c>
      <c r="AC67" s="83">
        <f>SUM(Y67:Y68)/SUM(K67:K68)</f>
        <v>3.1333333333333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/>
      <c r="BP67" s="117">
        <f>IF(Q67=0,"",IF(BO67=0,"",(BO67/Q67)))</f>
        <v>0</v>
      </c>
      <c r="BQ67" s="118"/>
      <c r="BR67" s="119" t="str">
        <f>IFERROR(BQ67/BO67,"-")</f>
        <v>-</v>
      </c>
      <c r="BS67" s="120"/>
      <c r="BT67" s="121" t="str">
        <f>IFERROR(BS67/BO67,"-")</f>
        <v>-</v>
      </c>
      <c r="BU67" s="122"/>
      <c r="BV67" s="122"/>
      <c r="BW67" s="122"/>
      <c r="BX67" s="123">
        <v>1</v>
      </c>
      <c r="BY67" s="124">
        <f>IF(Q67=0,"",IF(BX67=0,"",(BX67/Q67)))</f>
        <v>1</v>
      </c>
      <c r="BZ67" s="125">
        <v>1</v>
      </c>
      <c r="CA67" s="126">
        <f>IFERROR(BZ67/BX67,"-")</f>
        <v>1</v>
      </c>
      <c r="CB67" s="127">
        <v>94000</v>
      </c>
      <c r="CC67" s="128">
        <f>IFERROR(CB67/BX67,"-")</f>
        <v>94000</v>
      </c>
      <c r="CD67" s="129"/>
      <c r="CE67" s="129"/>
      <c r="CF67" s="129">
        <v>1</v>
      </c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94000</v>
      </c>
      <c r="CR67" s="138">
        <v>94000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183</v>
      </c>
      <c r="C68" s="184" t="s">
        <v>58</v>
      </c>
      <c r="D68" s="184"/>
      <c r="E68" s="184" t="s">
        <v>172</v>
      </c>
      <c r="F68" s="184" t="s">
        <v>75</v>
      </c>
      <c r="G68" s="184" t="s">
        <v>66</v>
      </c>
      <c r="H68" s="87"/>
      <c r="I68" s="87"/>
      <c r="J68" s="87"/>
      <c r="K68" s="176"/>
      <c r="L68" s="79">
        <v>42</v>
      </c>
      <c r="M68" s="79">
        <v>8</v>
      </c>
      <c r="N68" s="79">
        <v>3</v>
      </c>
      <c r="O68" s="88">
        <v>0</v>
      </c>
      <c r="P68" s="89">
        <v>0</v>
      </c>
      <c r="Q68" s="90">
        <f>O68+P68</f>
        <v>0</v>
      </c>
      <c r="R68" s="80">
        <f>IFERROR(Q68/N68,"-")</f>
        <v>0</v>
      </c>
      <c r="S68" s="79">
        <v>0</v>
      </c>
      <c r="T68" s="79">
        <v>0</v>
      </c>
      <c r="U68" s="80" t="str">
        <f>IFERROR(T68/(Q68),"-")</f>
        <v>-</v>
      </c>
      <c r="V68" s="81"/>
      <c r="W68" s="82">
        <v>0</v>
      </c>
      <c r="X68" s="80" t="str">
        <f>IF(Q68=0,"-",W68/Q68)</f>
        <v>-</v>
      </c>
      <c r="Y68" s="181">
        <v>0</v>
      </c>
      <c r="Z68" s="182" t="str">
        <f>IFERROR(Y68/Q68,"-")</f>
        <v>-</v>
      </c>
      <c r="AA68" s="182" t="str">
        <f>IFERROR(Y68/W68,"-")</f>
        <v>-</v>
      </c>
      <c r="AB68" s="176"/>
      <c r="AC68" s="83"/>
      <c r="AD68" s="77"/>
      <c r="AE68" s="91"/>
      <c r="AF68" s="92" t="str">
        <f>IF(Q68=0,"",IF(AE68=0,"",(AE68/Q68)))</f>
        <v/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 t="str">
        <f>IF(Q68=0,"",IF(AN68=0,"",(AN68/Q68)))</f>
        <v/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 t="str">
        <f>IF(Q68=0,"",IF(AW68=0,"",(AW68/Q68)))</f>
        <v/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 t="str">
        <f>IF(Q68=0,"",IF(BF68=0,"",(BF68/Q68)))</f>
        <v/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 t="str">
        <f>IF(Q68=0,"",IF(BO68=0,"",(BO68/Q68)))</f>
        <v/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/>
      <c r="BY68" s="124" t="str">
        <f>IF(Q68=0,"",IF(BX68=0,"",(BX68/Q68)))</f>
        <v/>
      </c>
      <c r="BZ68" s="125"/>
      <c r="CA68" s="126" t="str">
        <f>IFERROR(BZ68/BX68,"-")</f>
        <v>-</v>
      </c>
      <c r="CB68" s="127"/>
      <c r="CC68" s="128" t="str">
        <f>IFERROR(CB68/BX68,"-")</f>
        <v>-</v>
      </c>
      <c r="CD68" s="129"/>
      <c r="CE68" s="129"/>
      <c r="CF68" s="129"/>
      <c r="CG68" s="130"/>
      <c r="CH68" s="131" t="str">
        <f>IF(Q68=0,"",IF(CG68=0,"",(CG68/Q68)))</f>
        <v/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0</v>
      </c>
      <c r="B69" s="184" t="s">
        <v>184</v>
      </c>
      <c r="C69" s="184" t="s">
        <v>58</v>
      </c>
      <c r="D69" s="184"/>
      <c r="E69" s="184" t="s">
        <v>172</v>
      </c>
      <c r="F69" s="184" t="s">
        <v>80</v>
      </c>
      <c r="G69" s="184" t="s">
        <v>61</v>
      </c>
      <c r="H69" s="87" t="s">
        <v>98</v>
      </c>
      <c r="I69" s="87" t="s">
        <v>173</v>
      </c>
      <c r="J69" s="186" t="s">
        <v>105</v>
      </c>
      <c r="K69" s="176">
        <v>30000</v>
      </c>
      <c r="L69" s="79">
        <v>5</v>
      </c>
      <c r="M69" s="79">
        <v>0</v>
      </c>
      <c r="N69" s="79">
        <v>34</v>
      </c>
      <c r="O69" s="88">
        <v>1</v>
      </c>
      <c r="P69" s="89">
        <v>0</v>
      </c>
      <c r="Q69" s="90">
        <f>O69+P69</f>
        <v>1</v>
      </c>
      <c r="R69" s="80">
        <f>IFERROR(Q69/N69,"-")</f>
        <v>0.029411764705882</v>
      </c>
      <c r="S69" s="79">
        <v>0</v>
      </c>
      <c r="T69" s="79">
        <v>1</v>
      </c>
      <c r="U69" s="80">
        <f>IFERROR(T69/(Q69),"-")</f>
        <v>1</v>
      </c>
      <c r="V69" s="81">
        <f>IFERROR(K69/SUM(Q69:Q70),"-")</f>
        <v>10000</v>
      </c>
      <c r="W69" s="82">
        <v>0</v>
      </c>
      <c r="X69" s="80">
        <f>IF(Q69=0,"-",W69/Q69)</f>
        <v>0</v>
      </c>
      <c r="Y69" s="181">
        <v>0</v>
      </c>
      <c r="Z69" s="182">
        <f>IFERROR(Y69/Q69,"-")</f>
        <v>0</v>
      </c>
      <c r="AA69" s="182" t="str">
        <f>IFERROR(Y69/W69,"-")</f>
        <v>-</v>
      </c>
      <c r="AB69" s="176">
        <f>SUM(Y69:Y70)-SUM(K69:K70)</f>
        <v>-30000</v>
      </c>
      <c r="AC69" s="83">
        <f>SUM(Y69:Y70)/SUM(K69:K70)</f>
        <v>0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>
        <v>1</v>
      </c>
      <c r="AO69" s="98">
        <f>IF(Q69=0,"",IF(AN69=0,"",(AN69/Q69)))</f>
        <v>1</v>
      </c>
      <c r="AP69" s="97"/>
      <c r="AQ69" s="99">
        <f>IFERROR(AP69/AN69,"-")</f>
        <v>0</v>
      </c>
      <c r="AR69" s="100"/>
      <c r="AS69" s="101">
        <f>IFERROR(AR69/AN69,"-")</f>
        <v>0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/>
      <c r="BP69" s="117">
        <f>IF(Q69=0,"",IF(BO69=0,"",(BO69/Q69)))</f>
        <v>0</v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/>
      <c r="BY69" s="124">
        <f>IF(Q69=0,"",IF(BX69=0,"",(BX69/Q69)))</f>
        <v>0</v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185</v>
      </c>
      <c r="C70" s="184" t="s">
        <v>58</v>
      </c>
      <c r="D70" s="184"/>
      <c r="E70" s="184" t="s">
        <v>172</v>
      </c>
      <c r="F70" s="184" t="s">
        <v>80</v>
      </c>
      <c r="G70" s="184" t="s">
        <v>66</v>
      </c>
      <c r="H70" s="87"/>
      <c r="I70" s="87"/>
      <c r="J70" s="87"/>
      <c r="K70" s="176"/>
      <c r="L70" s="79">
        <v>10</v>
      </c>
      <c r="M70" s="79">
        <v>7</v>
      </c>
      <c r="N70" s="79">
        <v>0</v>
      </c>
      <c r="O70" s="88">
        <v>2</v>
      </c>
      <c r="P70" s="89">
        <v>0</v>
      </c>
      <c r="Q70" s="90">
        <f>O70+P70</f>
        <v>2</v>
      </c>
      <c r="R70" s="80" t="str">
        <f>IFERROR(Q70/N70,"-")</f>
        <v>-</v>
      </c>
      <c r="S70" s="79">
        <v>0</v>
      </c>
      <c r="T70" s="79">
        <v>0</v>
      </c>
      <c r="U70" s="80">
        <f>IFERROR(T70/(Q70),"-")</f>
        <v>0</v>
      </c>
      <c r="V70" s="81"/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>
        <v>1</v>
      </c>
      <c r="BP70" s="117">
        <f>IF(Q70=0,"",IF(BO70=0,"",(BO70/Q70)))</f>
        <v>0.5</v>
      </c>
      <c r="BQ70" s="118"/>
      <c r="BR70" s="119">
        <f>IFERROR(BQ70/BO70,"-")</f>
        <v>0</v>
      </c>
      <c r="BS70" s="120"/>
      <c r="BT70" s="121">
        <f>IFERROR(BS70/BO70,"-")</f>
        <v>0</v>
      </c>
      <c r="BU70" s="122"/>
      <c r="BV70" s="122"/>
      <c r="BW70" s="122"/>
      <c r="BX70" s="123">
        <v>1</v>
      </c>
      <c r="BY70" s="124">
        <f>IF(Q70=0,"",IF(BX70=0,"",(BX70/Q70)))</f>
        <v>0.5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0.4</v>
      </c>
      <c r="B71" s="184" t="s">
        <v>186</v>
      </c>
      <c r="C71" s="184" t="s">
        <v>58</v>
      </c>
      <c r="D71" s="184"/>
      <c r="E71" s="184" t="s">
        <v>172</v>
      </c>
      <c r="F71" s="184" t="s">
        <v>83</v>
      </c>
      <c r="G71" s="184" t="s">
        <v>61</v>
      </c>
      <c r="H71" s="87" t="s">
        <v>98</v>
      </c>
      <c r="I71" s="87" t="s">
        <v>173</v>
      </c>
      <c r="J71" s="185" t="s">
        <v>134</v>
      </c>
      <c r="K71" s="176">
        <v>30000</v>
      </c>
      <c r="L71" s="79">
        <v>8</v>
      </c>
      <c r="M71" s="79">
        <v>0</v>
      </c>
      <c r="N71" s="79">
        <v>37</v>
      </c>
      <c r="O71" s="88">
        <v>5</v>
      </c>
      <c r="P71" s="89">
        <v>0</v>
      </c>
      <c r="Q71" s="90">
        <f>O71+P71</f>
        <v>5</v>
      </c>
      <c r="R71" s="80">
        <f>IFERROR(Q71/N71,"-")</f>
        <v>0.13513513513514</v>
      </c>
      <c r="S71" s="79">
        <v>1</v>
      </c>
      <c r="T71" s="79">
        <v>0</v>
      </c>
      <c r="U71" s="80">
        <f>IFERROR(T71/(Q71),"-")</f>
        <v>0</v>
      </c>
      <c r="V71" s="81">
        <f>IFERROR(K71/SUM(Q71:Q72),"-")</f>
        <v>5000</v>
      </c>
      <c r="W71" s="82">
        <v>1</v>
      </c>
      <c r="X71" s="80">
        <f>IF(Q71=0,"-",W71/Q71)</f>
        <v>0.2</v>
      </c>
      <c r="Y71" s="181">
        <v>12000</v>
      </c>
      <c r="Z71" s="182">
        <f>IFERROR(Y71/Q71,"-")</f>
        <v>2400</v>
      </c>
      <c r="AA71" s="182">
        <f>IFERROR(Y71/W71,"-")</f>
        <v>12000</v>
      </c>
      <c r="AB71" s="176">
        <f>SUM(Y71:Y72)-SUM(K71:K72)</f>
        <v>-18000</v>
      </c>
      <c r="AC71" s="83">
        <f>SUM(Y71:Y72)/SUM(K71:K72)</f>
        <v>0.4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3</v>
      </c>
      <c r="BP71" s="117">
        <f>IF(Q71=0,"",IF(BO71=0,"",(BO71/Q71)))</f>
        <v>0.6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>
        <v>2</v>
      </c>
      <c r="BY71" s="124">
        <f>IF(Q71=0,"",IF(BX71=0,"",(BX71/Q71)))</f>
        <v>0.4</v>
      </c>
      <c r="BZ71" s="125">
        <v>1</v>
      </c>
      <c r="CA71" s="126">
        <f>IFERROR(BZ71/BX71,"-")</f>
        <v>0.5</v>
      </c>
      <c r="CB71" s="127">
        <v>12000</v>
      </c>
      <c r="CC71" s="128">
        <f>IFERROR(CB71/BX71,"-")</f>
        <v>6000</v>
      </c>
      <c r="CD71" s="129"/>
      <c r="CE71" s="129"/>
      <c r="CF71" s="129">
        <v>1</v>
      </c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1</v>
      </c>
      <c r="CQ71" s="138">
        <v>12000</v>
      </c>
      <c r="CR71" s="138">
        <v>12000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187</v>
      </c>
      <c r="C72" s="184" t="s">
        <v>58</v>
      </c>
      <c r="D72" s="184"/>
      <c r="E72" s="184" t="s">
        <v>172</v>
      </c>
      <c r="F72" s="184" t="s">
        <v>83</v>
      </c>
      <c r="G72" s="184" t="s">
        <v>66</v>
      </c>
      <c r="H72" s="87"/>
      <c r="I72" s="87"/>
      <c r="J72" s="87"/>
      <c r="K72" s="176"/>
      <c r="L72" s="79">
        <v>59</v>
      </c>
      <c r="M72" s="79">
        <v>5</v>
      </c>
      <c r="N72" s="79">
        <v>2</v>
      </c>
      <c r="O72" s="88">
        <v>1</v>
      </c>
      <c r="P72" s="89">
        <v>0</v>
      </c>
      <c r="Q72" s="90">
        <f>O72+P72</f>
        <v>1</v>
      </c>
      <c r="R72" s="80">
        <f>IFERROR(Q72/N72,"-")</f>
        <v>0.5</v>
      </c>
      <c r="S72" s="79">
        <v>0</v>
      </c>
      <c r="T72" s="79">
        <v>1</v>
      </c>
      <c r="U72" s="80">
        <f>IFERROR(T72/(Q72),"-")</f>
        <v>1</v>
      </c>
      <c r="V72" s="81"/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>
        <v>1</v>
      </c>
      <c r="BP72" s="117">
        <f>IF(Q72=0,"",IF(BO72=0,"",(BO72/Q72)))</f>
        <v>1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>
        <f>AC73</f>
        <v>0</v>
      </c>
      <c r="B73" s="184" t="s">
        <v>188</v>
      </c>
      <c r="C73" s="184" t="s">
        <v>58</v>
      </c>
      <c r="D73" s="184"/>
      <c r="E73" s="184" t="s">
        <v>172</v>
      </c>
      <c r="F73" s="184" t="s">
        <v>93</v>
      </c>
      <c r="G73" s="184" t="s">
        <v>61</v>
      </c>
      <c r="H73" s="87" t="s">
        <v>98</v>
      </c>
      <c r="I73" s="87" t="s">
        <v>173</v>
      </c>
      <c r="J73" s="186" t="s">
        <v>189</v>
      </c>
      <c r="K73" s="176">
        <v>30000</v>
      </c>
      <c r="L73" s="79">
        <v>4</v>
      </c>
      <c r="M73" s="79">
        <v>0</v>
      </c>
      <c r="N73" s="79">
        <v>25</v>
      </c>
      <c r="O73" s="88">
        <v>2</v>
      </c>
      <c r="P73" s="89">
        <v>0</v>
      </c>
      <c r="Q73" s="90">
        <f>O73+P73</f>
        <v>2</v>
      </c>
      <c r="R73" s="80">
        <f>IFERROR(Q73/N73,"-")</f>
        <v>0.08</v>
      </c>
      <c r="S73" s="79">
        <v>0</v>
      </c>
      <c r="T73" s="79">
        <v>1</v>
      </c>
      <c r="U73" s="80">
        <f>IFERROR(T73/(Q73),"-")</f>
        <v>0.5</v>
      </c>
      <c r="V73" s="81">
        <f>IFERROR(K73/SUM(Q73:Q74),"-")</f>
        <v>10000</v>
      </c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>
        <f>SUM(Y73:Y74)-SUM(K73:K74)</f>
        <v>-30000</v>
      </c>
      <c r="AC73" s="83">
        <f>SUM(Y73:Y74)/SUM(K73:K74)</f>
        <v>0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>
        <v>1</v>
      </c>
      <c r="AX73" s="104">
        <f>IF(Q73=0,"",IF(AW73=0,"",(AW73/Q73)))</f>
        <v>0.5</v>
      </c>
      <c r="AY73" s="103"/>
      <c r="AZ73" s="105">
        <f>IFERROR(AY73/AW73,"-")</f>
        <v>0</v>
      </c>
      <c r="BA73" s="106"/>
      <c r="BB73" s="107">
        <f>IFERROR(BA73/AW73,"-")</f>
        <v>0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>
        <v>1</v>
      </c>
      <c r="BP73" s="117">
        <f>IF(Q73=0,"",IF(BO73=0,"",(BO73/Q73)))</f>
        <v>0.5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190</v>
      </c>
      <c r="C74" s="184" t="s">
        <v>58</v>
      </c>
      <c r="D74" s="184"/>
      <c r="E74" s="184" t="s">
        <v>172</v>
      </c>
      <c r="F74" s="184" t="s">
        <v>93</v>
      </c>
      <c r="G74" s="184" t="s">
        <v>66</v>
      </c>
      <c r="H74" s="87"/>
      <c r="I74" s="87"/>
      <c r="J74" s="87"/>
      <c r="K74" s="176"/>
      <c r="L74" s="79">
        <v>11</v>
      </c>
      <c r="M74" s="79">
        <v>8</v>
      </c>
      <c r="N74" s="79">
        <v>1</v>
      </c>
      <c r="O74" s="88">
        <v>1</v>
      </c>
      <c r="P74" s="89">
        <v>0</v>
      </c>
      <c r="Q74" s="90">
        <f>O74+P74</f>
        <v>1</v>
      </c>
      <c r="R74" s="80">
        <f>IFERROR(Q74/N74,"-")</f>
        <v>1</v>
      </c>
      <c r="S74" s="79">
        <v>0</v>
      </c>
      <c r="T74" s="79">
        <v>0</v>
      </c>
      <c r="U74" s="80">
        <f>IFERROR(T74/(Q74),"-")</f>
        <v>0</v>
      </c>
      <c r="V74" s="81"/>
      <c r="W74" s="82">
        <v>0</v>
      </c>
      <c r="X74" s="80">
        <f>IF(Q74=0,"-",W74/Q74)</f>
        <v>0</v>
      </c>
      <c r="Y74" s="181">
        <v>0</v>
      </c>
      <c r="Z74" s="182">
        <f>IFERROR(Y74/Q74,"-")</f>
        <v>0</v>
      </c>
      <c r="AA74" s="182" t="str">
        <f>IFERROR(Y74/W74,"-")</f>
        <v>-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/>
      <c r="BG74" s="110">
        <f>IF(Q74=0,"",IF(BF74=0,"",(BF74/Q74)))</f>
        <v>0</v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>
        <v>1</v>
      </c>
      <c r="BP74" s="117">
        <f>IF(Q74=0,"",IF(BO74=0,"",(BO74/Q74)))</f>
        <v>1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1.68</v>
      </c>
      <c r="B75" s="184" t="s">
        <v>191</v>
      </c>
      <c r="C75" s="184" t="s">
        <v>58</v>
      </c>
      <c r="D75" s="184"/>
      <c r="E75" s="184" t="s">
        <v>192</v>
      </c>
      <c r="F75" s="184" t="s">
        <v>93</v>
      </c>
      <c r="G75" s="184" t="s">
        <v>61</v>
      </c>
      <c r="H75" s="87" t="s">
        <v>149</v>
      </c>
      <c r="I75" s="87" t="s">
        <v>193</v>
      </c>
      <c r="J75" s="186" t="s">
        <v>124</v>
      </c>
      <c r="K75" s="176">
        <v>100000</v>
      </c>
      <c r="L75" s="79">
        <v>4</v>
      </c>
      <c r="M75" s="79">
        <v>0</v>
      </c>
      <c r="N75" s="79">
        <v>18</v>
      </c>
      <c r="O75" s="88">
        <v>1</v>
      </c>
      <c r="P75" s="89">
        <v>0</v>
      </c>
      <c r="Q75" s="90">
        <f>O75+P75</f>
        <v>1</v>
      </c>
      <c r="R75" s="80">
        <f>IFERROR(Q75/N75,"-")</f>
        <v>0.055555555555556</v>
      </c>
      <c r="S75" s="79">
        <v>0</v>
      </c>
      <c r="T75" s="79">
        <v>0</v>
      </c>
      <c r="U75" s="80">
        <f>IFERROR(T75/(Q75),"-")</f>
        <v>0</v>
      </c>
      <c r="V75" s="81">
        <f>IFERROR(K75/SUM(Q75:Q79),"-")</f>
        <v>7692.3076923077</v>
      </c>
      <c r="W75" s="82">
        <v>0</v>
      </c>
      <c r="X75" s="80">
        <f>IF(Q75=0,"-",W75/Q75)</f>
        <v>0</v>
      </c>
      <c r="Y75" s="181">
        <v>0</v>
      </c>
      <c r="Z75" s="182">
        <f>IFERROR(Y75/Q75,"-")</f>
        <v>0</v>
      </c>
      <c r="AA75" s="182" t="str">
        <f>IFERROR(Y75/W75,"-")</f>
        <v>-</v>
      </c>
      <c r="AB75" s="176">
        <f>SUM(Y75:Y79)-SUM(K75:K79)</f>
        <v>68000</v>
      </c>
      <c r="AC75" s="83">
        <f>SUM(Y75:Y79)/SUM(K75:K79)</f>
        <v>1.68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>
        <v>1</v>
      </c>
      <c r="BG75" s="110">
        <f>IF(Q75=0,"",IF(BF75=0,"",(BF75/Q75)))</f>
        <v>1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/>
      <c r="BP75" s="117">
        <f>IF(Q75=0,"",IF(BO75=0,"",(BO75/Q75)))</f>
        <v>0</v>
      </c>
      <c r="BQ75" s="118"/>
      <c r="BR75" s="119" t="str">
        <f>IFERROR(BQ75/BO75,"-")</f>
        <v>-</v>
      </c>
      <c r="BS75" s="120"/>
      <c r="BT75" s="121" t="str">
        <f>IFERROR(BS75/BO75,"-")</f>
        <v>-</v>
      </c>
      <c r="BU75" s="122"/>
      <c r="BV75" s="122"/>
      <c r="BW75" s="122"/>
      <c r="BX75" s="123"/>
      <c r="BY75" s="124">
        <f>IF(Q75=0,"",IF(BX75=0,"",(BX75/Q75)))</f>
        <v>0</v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194</v>
      </c>
      <c r="C76" s="184" t="s">
        <v>58</v>
      </c>
      <c r="D76" s="184"/>
      <c r="E76" s="184" t="s">
        <v>192</v>
      </c>
      <c r="F76" s="184" t="s">
        <v>83</v>
      </c>
      <c r="G76" s="184" t="s">
        <v>61</v>
      </c>
      <c r="H76" s="87" t="s">
        <v>149</v>
      </c>
      <c r="I76" s="87" t="s">
        <v>193</v>
      </c>
      <c r="J76" s="185" t="s">
        <v>64</v>
      </c>
      <c r="K76" s="176"/>
      <c r="L76" s="79">
        <v>4</v>
      </c>
      <c r="M76" s="79">
        <v>0</v>
      </c>
      <c r="N76" s="79">
        <v>21</v>
      </c>
      <c r="O76" s="88">
        <v>1</v>
      </c>
      <c r="P76" s="89">
        <v>0</v>
      </c>
      <c r="Q76" s="90">
        <f>O76+P76</f>
        <v>1</v>
      </c>
      <c r="R76" s="80">
        <f>IFERROR(Q76/N76,"-")</f>
        <v>0.047619047619048</v>
      </c>
      <c r="S76" s="79">
        <v>0</v>
      </c>
      <c r="T76" s="79">
        <v>1</v>
      </c>
      <c r="U76" s="80">
        <f>IFERROR(T76/(Q76),"-")</f>
        <v>1</v>
      </c>
      <c r="V76" s="81"/>
      <c r="W76" s="82">
        <v>0</v>
      </c>
      <c r="X76" s="80">
        <f>IF(Q76=0,"-",W76/Q76)</f>
        <v>0</v>
      </c>
      <c r="Y76" s="181">
        <v>0</v>
      </c>
      <c r="Z76" s="182">
        <f>IFERROR(Y76/Q76,"-")</f>
        <v>0</v>
      </c>
      <c r="AA76" s="182" t="str">
        <f>IFERROR(Y76/W76,"-")</f>
        <v>-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>
        <v>1</v>
      </c>
      <c r="BP76" s="117">
        <f>IF(Q76=0,"",IF(BO76=0,"",(BO76/Q76)))</f>
        <v>1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/>
      <c r="BY76" s="124">
        <f>IF(Q76=0,"",IF(BX76=0,"",(BX76/Q76)))</f>
        <v>0</v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0</v>
      </c>
      <c r="CQ76" s="138">
        <v>0</v>
      </c>
      <c r="CR76" s="138"/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195</v>
      </c>
      <c r="C77" s="184" t="s">
        <v>58</v>
      </c>
      <c r="D77" s="184"/>
      <c r="E77" s="184" t="s">
        <v>192</v>
      </c>
      <c r="F77" s="184" t="s">
        <v>80</v>
      </c>
      <c r="G77" s="184" t="s">
        <v>61</v>
      </c>
      <c r="H77" s="87" t="s">
        <v>149</v>
      </c>
      <c r="I77" s="87" t="s">
        <v>193</v>
      </c>
      <c r="J77" s="186" t="s">
        <v>105</v>
      </c>
      <c r="K77" s="176"/>
      <c r="L77" s="79">
        <v>7</v>
      </c>
      <c r="M77" s="79">
        <v>0</v>
      </c>
      <c r="N77" s="79">
        <v>23</v>
      </c>
      <c r="O77" s="88">
        <v>2</v>
      </c>
      <c r="P77" s="89">
        <v>0</v>
      </c>
      <c r="Q77" s="90">
        <f>O77+P77</f>
        <v>2</v>
      </c>
      <c r="R77" s="80">
        <f>IFERROR(Q77/N77,"-")</f>
        <v>0.08695652173913</v>
      </c>
      <c r="S77" s="79">
        <v>0</v>
      </c>
      <c r="T77" s="79">
        <v>1</v>
      </c>
      <c r="U77" s="80">
        <f>IFERROR(T77/(Q77),"-")</f>
        <v>0.5</v>
      </c>
      <c r="V77" s="81"/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>
        <v>1</v>
      </c>
      <c r="AO77" s="98">
        <f>IF(Q77=0,"",IF(AN77=0,"",(AN77/Q77)))</f>
        <v>0.5</v>
      </c>
      <c r="AP77" s="97"/>
      <c r="AQ77" s="99">
        <f>IFERROR(AP77/AN77,"-")</f>
        <v>0</v>
      </c>
      <c r="AR77" s="100"/>
      <c r="AS77" s="101">
        <f>IFERROR(AR77/AN77,"-")</f>
        <v>0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>
        <v>1</v>
      </c>
      <c r="BG77" s="110">
        <f>IF(Q77=0,"",IF(BF77=0,"",(BF77/Q77)))</f>
        <v>0.5</v>
      </c>
      <c r="BH77" s="109"/>
      <c r="BI77" s="111">
        <f>IFERROR(BH77/BF77,"-")</f>
        <v>0</v>
      </c>
      <c r="BJ77" s="112"/>
      <c r="BK77" s="113">
        <f>IFERROR(BJ77/BF77,"-")</f>
        <v>0</v>
      </c>
      <c r="BL77" s="114"/>
      <c r="BM77" s="114"/>
      <c r="BN77" s="114"/>
      <c r="BO77" s="116"/>
      <c r="BP77" s="117">
        <f>IF(Q77=0,"",IF(BO77=0,"",(BO77/Q77)))</f>
        <v>0</v>
      </c>
      <c r="BQ77" s="118"/>
      <c r="BR77" s="119" t="str">
        <f>IFERROR(BQ77/BO77,"-")</f>
        <v>-</v>
      </c>
      <c r="BS77" s="120"/>
      <c r="BT77" s="121" t="str">
        <f>IFERROR(BS77/BO77,"-")</f>
        <v>-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196</v>
      </c>
      <c r="C78" s="184" t="s">
        <v>58</v>
      </c>
      <c r="D78" s="184"/>
      <c r="E78" s="184" t="s">
        <v>192</v>
      </c>
      <c r="F78" s="184" t="s">
        <v>75</v>
      </c>
      <c r="G78" s="184" t="s">
        <v>61</v>
      </c>
      <c r="H78" s="87" t="s">
        <v>149</v>
      </c>
      <c r="I78" s="87" t="s">
        <v>193</v>
      </c>
      <c r="J78" s="185" t="s">
        <v>134</v>
      </c>
      <c r="K78" s="176"/>
      <c r="L78" s="79">
        <v>1</v>
      </c>
      <c r="M78" s="79">
        <v>0</v>
      </c>
      <c r="N78" s="79">
        <v>50</v>
      </c>
      <c r="O78" s="88">
        <v>1</v>
      </c>
      <c r="P78" s="89">
        <v>0</v>
      </c>
      <c r="Q78" s="90">
        <f>O78+P78</f>
        <v>1</v>
      </c>
      <c r="R78" s="80">
        <f>IFERROR(Q78/N78,"-")</f>
        <v>0.02</v>
      </c>
      <c r="S78" s="79">
        <v>0</v>
      </c>
      <c r="T78" s="79">
        <v>0</v>
      </c>
      <c r="U78" s="80">
        <f>IFERROR(T78/(Q78),"-")</f>
        <v>0</v>
      </c>
      <c r="V78" s="81"/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>
        <f>IF(Q78=0,"",IF(BF78=0,"",(BF78/Q78)))</f>
        <v>0</v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>
        <v>1</v>
      </c>
      <c r="BP78" s="117">
        <f>IF(Q78=0,"",IF(BO78=0,"",(BO78/Q78)))</f>
        <v>1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197</v>
      </c>
      <c r="C79" s="184" t="s">
        <v>58</v>
      </c>
      <c r="D79" s="184"/>
      <c r="E79" s="184" t="s">
        <v>86</v>
      </c>
      <c r="F79" s="184" t="s">
        <v>86</v>
      </c>
      <c r="G79" s="184" t="s">
        <v>66</v>
      </c>
      <c r="H79" s="87" t="s">
        <v>87</v>
      </c>
      <c r="I79" s="87"/>
      <c r="J79" s="87"/>
      <c r="K79" s="176"/>
      <c r="L79" s="79">
        <v>82</v>
      </c>
      <c r="M79" s="79">
        <v>44</v>
      </c>
      <c r="N79" s="79">
        <v>84</v>
      </c>
      <c r="O79" s="88">
        <v>8</v>
      </c>
      <c r="P79" s="89">
        <v>0</v>
      </c>
      <c r="Q79" s="90">
        <f>O79+P79</f>
        <v>8</v>
      </c>
      <c r="R79" s="80">
        <f>IFERROR(Q79/N79,"-")</f>
        <v>0.095238095238095</v>
      </c>
      <c r="S79" s="79">
        <v>0</v>
      </c>
      <c r="T79" s="79">
        <v>0</v>
      </c>
      <c r="U79" s="80">
        <f>IFERROR(T79/(Q79),"-")</f>
        <v>0</v>
      </c>
      <c r="V79" s="81"/>
      <c r="W79" s="82">
        <v>2</v>
      </c>
      <c r="X79" s="80">
        <f>IF(Q79=0,"-",W79/Q79)</f>
        <v>0.25</v>
      </c>
      <c r="Y79" s="181">
        <v>168000</v>
      </c>
      <c r="Z79" s="182">
        <f>IFERROR(Y79/Q79,"-")</f>
        <v>21000</v>
      </c>
      <c r="AA79" s="182">
        <f>IFERROR(Y79/W79,"-")</f>
        <v>84000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>
        <v>1</v>
      </c>
      <c r="BG79" s="110">
        <f>IF(Q79=0,"",IF(BF79=0,"",(BF79/Q79)))</f>
        <v>0.125</v>
      </c>
      <c r="BH79" s="109">
        <v>1</v>
      </c>
      <c r="BI79" s="111">
        <f>IFERROR(BH79/BF79,"-")</f>
        <v>1</v>
      </c>
      <c r="BJ79" s="112">
        <v>3000</v>
      </c>
      <c r="BK79" s="113">
        <f>IFERROR(BJ79/BF79,"-")</f>
        <v>3000</v>
      </c>
      <c r="BL79" s="114">
        <v>1</v>
      </c>
      <c r="BM79" s="114"/>
      <c r="BN79" s="114"/>
      <c r="BO79" s="116">
        <v>2</v>
      </c>
      <c r="BP79" s="117">
        <f>IF(Q79=0,"",IF(BO79=0,"",(BO79/Q79)))</f>
        <v>0.25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>
        <v>2</v>
      </c>
      <c r="BY79" s="124">
        <f>IF(Q79=0,"",IF(BX79=0,"",(BX79/Q79)))</f>
        <v>0.25</v>
      </c>
      <c r="BZ79" s="125"/>
      <c r="CA79" s="126">
        <f>IFERROR(BZ79/BX79,"-")</f>
        <v>0</v>
      </c>
      <c r="CB79" s="127"/>
      <c r="CC79" s="128">
        <f>IFERROR(CB79/BX79,"-")</f>
        <v>0</v>
      </c>
      <c r="CD79" s="129"/>
      <c r="CE79" s="129"/>
      <c r="CF79" s="129"/>
      <c r="CG79" s="130">
        <v>3</v>
      </c>
      <c r="CH79" s="131">
        <f>IF(Q79=0,"",IF(CG79=0,"",(CG79/Q79)))</f>
        <v>0.375</v>
      </c>
      <c r="CI79" s="132">
        <v>1</v>
      </c>
      <c r="CJ79" s="133">
        <f>IFERROR(CI79/CG79,"-")</f>
        <v>0.33333333333333</v>
      </c>
      <c r="CK79" s="134">
        <v>165000</v>
      </c>
      <c r="CL79" s="135">
        <f>IFERROR(CK79/CG79,"-")</f>
        <v>55000</v>
      </c>
      <c r="CM79" s="136"/>
      <c r="CN79" s="136"/>
      <c r="CO79" s="136">
        <v>1</v>
      </c>
      <c r="CP79" s="137">
        <v>2</v>
      </c>
      <c r="CQ79" s="138">
        <v>168000</v>
      </c>
      <c r="CR79" s="138">
        <v>165000</v>
      </c>
      <c r="CS79" s="138"/>
      <c r="CT79" s="139" t="str">
        <f>IF(AND(CR79=0,CS79=0),"",IF(AND(CR79&lt;=100000,CS79&lt;=100000),"",IF(CR79/CQ79&gt;0.7,"男高",IF(CS79/CQ79&gt;0.7,"女高",""))))</f>
        <v>男高</v>
      </c>
    </row>
    <row r="80" spans="1:99">
      <c r="A80" s="78">
        <f>AC80</f>
        <v>2.4466666666667</v>
      </c>
      <c r="B80" s="184" t="s">
        <v>198</v>
      </c>
      <c r="C80" s="184" t="s">
        <v>58</v>
      </c>
      <c r="D80" s="184"/>
      <c r="E80" s="184" t="s">
        <v>68</v>
      </c>
      <c r="F80" s="184" t="s">
        <v>148</v>
      </c>
      <c r="G80" s="184" t="s">
        <v>61</v>
      </c>
      <c r="H80" s="87" t="s">
        <v>199</v>
      </c>
      <c r="I80" s="87" t="s">
        <v>70</v>
      </c>
      <c r="J80" s="87" t="s">
        <v>200</v>
      </c>
      <c r="K80" s="176">
        <v>150000</v>
      </c>
      <c r="L80" s="79">
        <v>27</v>
      </c>
      <c r="M80" s="79">
        <v>0</v>
      </c>
      <c r="N80" s="79">
        <v>81</v>
      </c>
      <c r="O80" s="88">
        <v>14</v>
      </c>
      <c r="P80" s="89">
        <v>0</v>
      </c>
      <c r="Q80" s="90">
        <f>O80+P80</f>
        <v>14</v>
      </c>
      <c r="R80" s="80">
        <f>IFERROR(Q80/N80,"-")</f>
        <v>0.17283950617284</v>
      </c>
      <c r="S80" s="79">
        <v>1</v>
      </c>
      <c r="T80" s="79">
        <v>1</v>
      </c>
      <c r="U80" s="80">
        <f>IFERROR(T80/(Q80),"-")</f>
        <v>0.071428571428571</v>
      </c>
      <c r="V80" s="81">
        <f>IFERROR(K80/SUM(Q80:Q81),"-")</f>
        <v>8823.5294117647</v>
      </c>
      <c r="W80" s="82">
        <v>2</v>
      </c>
      <c r="X80" s="80">
        <f>IF(Q80=0,"-",W80/Q80)</f>
        <v>0.14285714285714</v>
      </c>
      <c r="Y80" s="181">
        <v>97000</v>
      </c>
      <c r="Z80" s="182">
        <f>IFERROR(Y80/Q80,"-")</f>
        <v>6928.5714285714</v>
      </c>
      <c r="AA80" s="182">
        <f>IFERROR(Y80/W80,"-")</f>
        <v>48500</v>
      </c>
      <c r="AB80" s="176">
        <f>SUM(Y80:Y81)-SUM(K80:K81)</f>
        <v>217000</v>
      </c>
      <c r="AC80" s="83">
        <f>SUM(Y80:Y81)/SUM(K80:K81)</f>
        <v>2.4466666666667</v>
      </c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>
        <v>1</v>
      </c>
      <c r="AX80" s="104">
        <f>IF(Q80=0,"",IF(AW80=0,"",(AW80/Q80)))</f>
        <v>0.071428571428571</v>
      </c>
      <c r="AY80" s="103"/>
      <c r="AZ80" s="105">
        <f>IFERROR(AY80/AW80,"-")</f>
        <v>0</v>
      </c>
      <c r="BA80" s="106"/>
      <c r="BB80" s="107">
        <f>IFERROR(BA80/AW80,"-")</f>
        <v>0</v>
      </c>
      <c r="BC80" s="108"/>
      <c r="BD80" s="108"/>
      <c r="BE80" s="108"/>
      <c r="BF80" s="109">
        <v>4</v>
      </c>
      <c r="BG80" s="110">
        <f>IF(Q80=0,"",IF(BF80=0,"",(BF80/Q80)))</f>
        <v>0.28571428571429</v>
      </c>
      <c r="BH80" s="109">
        <v>1</v>
      </c>
      <c r="BI80" s="111">
        <f>IFERROR(BH80/BF80,"-")</f>
        <v>0.25</v>
      </c>
      <c r="BJ80" s="112">
        <v>53000</v>
      </c>
      <c r="BK80" s="113">
        <f>IFERROR(BJ80/BF80,"-")</f>
        <v>13250</v>
      </c>
      <c r="BL80" s="114"/>
      <c r="BM80" s="114"/>
      <c r="BN80" s="114">
        <v>1</v>
      </c>
      <c r="BO80" s="116">
        <v>7</v>
      </c>
      <c r="BP80" s="117">
        <f>IF(Q80=0,"",IF(BO80=0,"",(BO80/Q80)))</f>
        <v>0.5</v>
      </c>
      <c r="BQ80" s="118">
        <v>1</v>
      </c>
      <c r="BR80" s="119">
        <f>IFERROR(BQ80/BO80,"-")</f>
        <v>0.14285714285714</v>
      </c>
      <c r="BS80" s="120">
        <v>44000</v>
      </c>
      <c r="BT80" s="121">
        <f>IFERROR(BS80/BO80,"-")</f>
        <v>6285.7142857143</v>
      </c>
      <c r="BU80" s="122"/>
      <c r="BV80" s="122"/>
      <c r="BW80" s="122">
        <v>1</v>
      </c>
      <c r="BX80" s="123">
        <v>2</v>
      </c>
      <c r="BY80" s="124">
        <f>IF(Q80=0,"",IF(BX80=0,"",(BX80/Q80)))</f>
        <v>0.14285714285714</v>
      </c>
      <c r="BZ80" s="125"/>
      <c r="CA80" s="126">
        <f>IFERROR(BZ80/BX80,"-")</f>
        <v>0</v>
      </c>
      <c r="CB80" s="127"/>
      <c r="CC80" s="128">
        <f>IFERROR(CB80/BX80,"-")</f>
        <v>0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2</v>
      </c>
      <c r="CQ80" s="138">
        <v>97000</v>
      </c>
      <c r="CR80" s="138">
        <v>53000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201</v>
      </c>
      <c r="C81" s="184" t="s">
        <v>58</v>
      </c>
      <c r="D81" s="184"/>
      <c r="E81" s="184" t="s">
        <v>68</v>
      </c>
      <c r="F81" s="184" t="s">
        <v>148</v>
      </c>
      <c r="G81" s="184" t="s">
        <v>66</v>
      </c>
      <c r="H81" s="87"/>
      <c r="I81" s="87"/>
      <c r="J81" s="87"/>
      <c r="K81" s="176"/>
      <c r="L81" s="79">
        <v>42</v>
      </c>
      <c r="M81" s="79">
        <v>19</v>
      </c>
      <c r="N81" s="79">
        <v>4</v>
      </c>
      <c r="O81" s="88">
        <v>3</v>
      </c>
      <c r="P81" s="89">
        <v>0</v>
      </c>
      <c r="Q81" s="90">
        <f>O81+P81</f>
        <v>3</v>
      </c>
      <c r="R81" s="80">
        <f>IFERROR(Q81/N81,"-")</f>
        <v>0.75</v>
      </c>
      <c r="S81" s="79">
        <v>0</v>
      </c>
      <c r="T81" s="79">
        <v>2</v>
      </c>
      <c r="U81" s="80">
        <f>IFERROR(T81/(Q81),"-")</f>
        <v>0.66666666666667</v>
      </c>
      <c r="V81" s="81"/>
      <c r="W81" s="82">
        <v>1</v>
      </c>
      <c r="X81" s="80">
        <f>IF(Q81=0,"-",W81/Q81)</f>
        <v>0.33333333333333</v>
      </c>
      <c r="Y81" s="181">
        <v>270000</v>
      </c>
      <c r="Z81" s="182">
        <f>IFERROR(Y81/Q81,"-")</f>
        <v>90000</v>
      </c>
      <c r="AA81" s="182">
        <f>IFERROR(Y81/W81,"-")</f>
        <v>270000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2</v>
      </c>
      <c r="BG81" s="110">
        <f>IF(Q81=0,"",IF(BF81=0,"",(BF81/Q81)))</f>
        <v>0.66666666666667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/>
      <c r="BP81" s="117">
        <f>IF(Q81=0,"",IF(BO81=0,"",(BO81/Q81)))</f>
        <v>0</v>
      </c>
      <c r="BQ81" s="118"/>
      <c r="BR81" s="119" t="str">
        <f>IFERROR(BQ81/BO81,"-")</f>
        <v>-</v>
      </c>
      <c r="BS81" s="120"/>
      <c r="BT81" s="121" t="str">
        <f>IFERROR(BS81/BO81,"-")</f>
        <v>-</v>
      </c>
      <c r="BU81" s="122"/>
      <c r="BV81" s="122"/>
      <c r="BW81" s="122"/>
      <c r="BX81" s="123">
        <v>1</v>
      </c>
      <c r="BY81" s="124">
        <f>IF(Q81=0,"",IF(BX81=0,"",(BX81/Q81)))</f>
        <v>0.33333333333333</v>
      </c>
      <c r="BZ81" s="125">
        <v>1</v>
      </c>
      <c r="CA81" s="126">
        <f>IFERROR(BZ81/BX81,"-")</f>
        <v>1</v>
      </c>
      <c r="CB81" s="127">
        <v>270000</v>
      </c>
      <c r="CC81" s="128">
        <f>IFERROR(CB81/BX81,"-")</f>
        <v>270000</v>
      </c>
      <c r="CD81" s="129"/>
      <c r="CE81" s="129"/>
      <c r="CF81" s="129">
        <v>1</v>
      </c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1</v>
      </c>
      <c r="CQ81" s="138">
        <v>270000</v>
      </c>
      <c r="CR81" s="138">
        <v>270000</v>
      </c>
      <c r="CS81" s="138"/>
      <c r="CT81" s="139" t="str">
        <f>IF(AND(CR81=0,CS81=0),"",IF(AND(CR81&lt;=100000,CS81&lt;=100000),"",IF(CR81/CQ81&gt;0.7,"男高",IF(CS81/CQ81&gt;0.7,"女高",""))))</f>
        <v>男高</v>
      </c>
    </row>
    <row r="82" spans="1:99">
      <c r="A82" s="78">
        <f>AC82</f>
        <v>1.2777777777778</v>
      </c>
      <c r="B82" s="184" t="s">
        <v>202</v>
      </c>
      <c r="C82" s="184" t="s">
        <v>58</v>
      </c>
      <c r="D82" s="184"/>
      <c r="E82" s="184" t="s">
        <v>103</v>
      </c>
      <c r="F82" s="184" t="s">
        <v>104</v>
      </c>
      <c r="G82" s="184" t="s">
        <v>61</v>
      </c>
      <c r="H82" s="87" t="s">
        <v>199</v>
      </c>
      <c r="I82" s="87" t="s">
        <v>99</v>
      </c>
      <c r="J82" s="185" t="s">
        <v>134</v>
      </c>
      <c r="K82" s="176">
        <v>90000</v>
      </c>
      <c r="L82" s="79">
        <v>13</v>
      </c>
      <c r="M82" s="79">
        <v>0</v>
      </c>
      <c r="N82" s="79">
        <v>56</v>
      </c>
      <c r="O82" s="88">
        <v>7</v>
      </c>
      <c r="P82" s="89">
        <v>0</v>
      </c>
      <c r="Q82" s="90">
        <f>O82+P82</f>
        <v>7</v>
      </c>
      <c r="R82" s="80">
        <f>IFERROR(Q82/N82,"-")</f>
        <v>0.125</v>
      </c>
      <c r="S82" s="79">
        <v>0</v>
      </c>
      <c r="T82" s="79">
        <v>3</v>
      </c>
      <c r="U82" s="80">
        <f>IFERROR(T82/(Q82),"-")</f>
        <v>0.42857142857143</v>
      </c>
      <c r="V82" s="81">
        <f>IFERROR(K82/SUM(Q82:Q83),"-")</f>
        <v>7500</v>
      </c>
      <c r="W82" s="82">
        <v>1</v>
      </c>
      <c r="X82" s="80">
        <f>IF(Q82=0,"-",W82/Q82)</f>
        <v>0.14285714285714</v>
      </c>
      <c r="Y82" s="181">
        <v>11000</v>
      </c>
      <c r="Z82" s="182">
        <f>IFERROR(Y82/Q82,"-")</f>
        <v>1571.4285714286</v>
      </c>
      <c r="AA82" s="182">
        <f>IFERROR(Y82/W82,"-")</f>
        <v>11000</v>
      </c>
      <c r="AB82" s="176">
        <f>SUM(Y82:Y83)-SUM(K82:K83)</f>
        <v>25000</v>
      </c>
      <c r="AC82" s="83">
        <f>SUM(Y82:Y83)/SUM(K82:K83)</f>
        <v>1.2777777777778</v>
      </c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>
        <v>2</v>
      </c>
      <c r="AO82" s="98">
        <f>IF(Q82=0,"",IF(AN82=0,"",(AN82/Q82)))</f>
        <v>0.28571428571429</v>
      </c>
      <c r="AP82" s="97"/>
      <c r="AQ82" s="99">
        <f>IFERROR(AP82/AN82,"-")</f>
        <v>0</v>
      </c>
      <c r="AR82" s="100"/>
      <c r="AS82" s="101">
        <f>IFERROR(AR82/AN82,"-")</f>
        <v>0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>
        <v>2</v>
      </c>
      <c r="BG82" s="110">
        <f>IF(Q82=0,"",IF(BF82=0,"",(BF82/Q82)))</f>
        <v>0.28571428571429</v>
      </c>
      <c r="BH82" s="109"/>
      <c r="BI82" s="111">
        <f>IFERROR(BH82/BF82,"-")</f>
        <v>0</v>
      </c>
      <c r="BJ82" s="112"/>
      <c r="BK82" s="113">
        <f>IFERROR(BJ82/BF82,"-")</f>
        <v>0</v>
      </c>
      <c r="BL82" s="114"/>
      <c r="BM82" s="114"/>
      <c r="BN82" s="114"/>
      <c r="BO82" s="116">
        <v>3</v>
      </c>
      <c r="BP82" s="117">
        <f>IF(Q82=0,"",IF(BO82=0,"",(BO82/Q82)))</f>
        <v>0.42857142857143</v>
      </c>
      <c r="BQ82" s="118">
        <v>1</v>
      </c>
      <c r="BR82" s="119">
        <f>IFERROR(BQ82/BO82,"-")</f>
        <v>0.33333333333333</v>
      </c>
      <c r="BS82" s="120">
        <v>11000</v>
      </c>
      <c r="BT82" s="121">
        <f>IFERROR(BS82/BO82,"-")</f>
        <v>3666.6666666667</v>
      </c>
      <c r="BU82" s="122"/>
      <c r="BV82" s="122"/>
      <c r="BW82" s="122">
        <v>1</v>
      </c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1</v>
      </c>
      <c r="CQ82" s="138">
        <v>11000</v>
      </c>
      <c r="CR82" s="138">
        <v>11000</v>
      </c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203</v>
      </c>
      <c r="C83" s="184" t="s">
        <v>58</v>
      </c>
      <c r="D83" s="184"/>
      <c r="E83" s="184" t="s">
        <v>103</v>
      </c>
      <c r="F83" s="184" t="s">
        <v>104</v>
      </c>
      <c r="G83" s="184" t="s">
        <v>66</v>
      </c>
      <c r="H83" s="87"/>
      <c r="I83" s="87"/>
      <c r="J83" s="87"/>
      <c r="K83" s="176"/>
      <c r="L83" s="79">
        <v>35</v>
      </c>
      <c r="M83" s="79">
        <v>17</v>
      </c>
      <c r="N83" s="79">
        <v>22</v>
      </c>
      <c r="O83" s="88">
        <v>5</v>
      </c>
      <c r="P83" s="89">
        <v>0</v>
      </c>
      <c r="Q83" s="90">
        <f>O83+P83</f>
        <v>5</v>
      </c>
      <c r="R83" s="80">
        <f>IFERROR(Q83/N83,"-")</f>
        <v>0.22727272727273</v>
      </c>
      <c r="S83" s="79">
        <v>1</v>
      </c>
      <c r="T83" s="79">
        <v>1</v>
      </c>
      <c r="U83" s="80">
        <f>IFERROR(T83/(Q83),"-")</f>
        <v>0.2</v>
      </c>
      <c r="V83" s="81"/>
      <c r="W83" s="82">
        <v>2</v>
      </c>
      <c r="X83" s="80">
        <f>IF(Q83=0,"-",W83/Q83)</f>
        <v>0.4</v>
      </c>
      <c r="Y83" s="181">
        <v>104000</v>
      </c>
      <c r="Z83" s="182">
        <f>IFERROR(Y83/Q83,"-")</f>
        <v>20800</v>
      </c>
      <c r="AA83" s="182">
        <f>IFERROR(Y83/W83,"-")</f>
        <v>52000</v>
      </c>
      <c r="AB83" s="176"/>
      <c r="AC83" s="83"/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>
        <v>3</v>
      </c>
      <c r="BG83" s="110">
        <f>IF(Q83=0,"",IF(BF83=0,"",(BF83/Q83)))</f>
        <v>0.6</v>
      </c>
      <c r="BH83" s="109">
        <v>1</v>
      </c>
      <c r="BI83" s="111">
        <f>IFERROR(BH83/BF83,"-")</f>
        <v>0.33333333333333</v>
      </c>
      <c r="BJ83" s="112">
        <v>101000</v>
      </c>
      <c r="BK83" s="113">
        <f>IFERROR(BJ83/BF83,"-")</f>
        <v>33666.666666667</v>
      </c>
      <c r="BL83" s="114"/>
      <c r="BM83" s="114"/>
      <c r="BN83" s="114">
        <v>1</v>
      </c>
      <c r="BO83" s="116">
        <v>1</v>
      </c>
      <c r="BP83" s="117">
        <f>IF(Q83=0,"",IF(BO83=0,"",(BO83/Q83)))</f>
        <v>0.2</v>
      </c>
      <c r="BQ83" s="118"/>
      <c r="BR83" s="119">
        <f>IFERROR(BQ83/BO83,"-")</f>
        <v>0</v>
      </c>
      <c r="BS83" s="120"/>
      <c r="BT83" s="121">
        <f>IFERROR(BS83/BO83,"-")</f>
        <v>0</v>
      </c>
      <c r="BU83" s="122"/>
      <c r="BV83" s="122"/>
      <c r="BW83" s="122"/>
      <c r="BX83" s="123">
        <v>1</v>
      </c>
      <c r="BY83" s="124">
        <f>IF(Q83=0,"",IF(BX83=0,"",(BX83/Q83)))</f>
        <v>0.2</v>
      </c>
      <c r="BZ83" s="125">
        <v>1</v>
      </c>
      <c r="CA83" s="126">
        <f>IFERROR(BZ83/BX83,"-")</f>
        <v>1</v>
      </c>
      <c r="CB83" s="127">
        <v>3000</v>
      </c>
      <c r="CC83" s="128">
        <f>IFERROR(CB83/BX83,"-")</f>
        <v>3000</v>
      </c>
      <c r="CD83" s="129">
        <v>1</v>
      </c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2</v>
      </c>
      <c r="CQ83" s="138">
        <v>104000</v>
      </c>
      <c r="CR83" s="138">
        <v>101000</v>
      </c>
      <c r="CS83" s="138"/>
      <c r="CT83" s="139" t="str">
        <f>IF(AND(CR83=0,CS83=0),"",IF(AND(CR83&lt;=100000,CS83&lt;=100000),"",IF(CR83/CQ83&gt;0.7,"男高",IF(CS83/CQ83&gt;0.7,"女高",""))))</f>
        <v>男高</v>
      </c>
    </row>
    <row r="84" spans="1:99">
      <c r="A84" s="78">
        <f>AC84</f>
        <v>0.057894736842105</v>
      </c>
      <c r="B84" s="184" t="s">
        <v>204</v>
      </c>
      <c r="C84" s="184" t="s">
        <v>58</v>
      </c>
      <c r="D84" s="184"/>
      <c r="E84" s="184" t="s">
        <v>68</v>
      </c>
      <c r="F84" s="184" t="s">
        <v>97</v>
      </c>
      <c r="G84" s="184" t="s">
        <v>61</v>
      </c>
      <c r="H84" s="87" t="s">
        <v>205</v>
      </c>
      <c r="I84" s="87" t="s">
        <v>70</v>
      </c>
      <c r="J84" s="87"/>
      <c r="K84" s="176">
        <v>190000</v>
      </c>
      <c r="L84" s="79">
        <v>17</v>
      </c>
      <c r="M84" s="79">
        <v>0</v>
      </c>
      <c r="N84" s="79">
        <v>84</v>
      </c>
      <c r="O84" s="88">
        <v>10</v>
      </c>
      <c r="P84" s="89">
        <v>0</v>
      </c>
      <c r="Q84" s="90">
        <f>O84+P84</f>
        <v>10</v>
      </c>
      <c r="R84" s="80">
        <f>IFERROR(Q84/N84,"-")</f>
        <v>0.11904761904762</v>
      </c>
      <c r="S84" s="79">
        <v>1</v>
      </c>
      <c r="T84" s="79">
        <v>2</v>
      </c>
      <c r="U84" s="80">
        <f>IFERROR(T84/(Q84),"-")</f>
        <v>0.2</v>
      </c>
      <c r="V84" s="81">
        <f>IFERROR(K84/SUM(Q84:Q85),"-")</f>
        <v>15833.333333333</v>
      </c>
      <c r="W84" s="82">
        <v>1</v>
      </c>
      <c r="X84" s="80">
        <f>IF(Q84=0,"-",W84/Q84)</f>
        <v>0.1</v>
      </c>
      <c r="Y84" s="181">
        <v>11000</v>
      </c>
      <c r="Z84" s="182">
        <f>IFERROR(Y84/Q84,"-")</f>
        <v>1100</v>
      </c>
      <c r="AA84" s="182">
        <f>IFERROR(Y84/W84,"-")</f>
        <v>11000</v>
      </c>
      <c r="AB84" s="176">
        <f>SUM(Y84:Y85)-SUM(K84:K85)</f>
        <v>-179000</v>
      </c>
      <c r="AC84" s="83">
        <f>SUM(Y84:Y85)/SUM(K84:K85)</f>
        <v>0.057894736842105</v>
      </c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>
        <v>4</v>
      </c>
      <c r="BG84" s="110">
        <f>IF(Q84=0,"",IF(BF84=0,"",(BF84/Q84)))</f>
        <v>0.4</v>
      </c>
      <c r="BH84" s="109">
        <v>1</v>
      </c>
      <c r="BI84" s="111">
        <f>IFERROR(BH84/BF84,"-")</f>
        <v>0.25</v>
      </c>
      <c r="BJ84" s="112">
        <v>11000</v>
      </c>
      <c r="BK84" s="113">
        <f>IFERROR(BJ84/BF84,"-")</f>
        <v>2750</v>
      </c>
      <c r="BL84" s="114"/>
      <c r="BM84" s="114"/>
      <c r="BN84" s="114">
        <v>1</v>
      </c>
      <c r="BO84" s="116">
        <v>5</v>
      </c>
      <c r="BP84" s="117">
        <f>IF(Q84=0,"",IF(BO84=0,"",(BO84/Q84)))</f>
        <v>0.5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>
        <v>1</v>
      </c>
      <c r="BY84" s="124">
        <f>IF(Q84=0,"",IF(BX84=0,"",(BX84/Q84)))</f>
        <v>0.1</v>
      </c>
      <c r="BZ84" s="125"/>
      <c r="CA84" s="126">
        <f>IFERROR(BZ84/BX84,"-")</f>
        <v>0</v>
      </c>
      <c r="CB84" s="127"/>
      <c r="CC84" s="128">
        <f>IFERROR(CB84/BX84,"-")</f>
        <v>0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1</v>
      </c>
      <c r="CQ84" s="138">
        <v>11000</v>
      </c>
      <c r="CR84" s="138">
        <v>11000</v>
      </c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206</v>
      </c>
      <c r="C85" s="184" t="s">
        <v>58</v>
      </c>
      <c r="D85" s="184"/>
      <c r="E85" s="184" t="s">
        <v>68</v>
      </c>
      <c r="F85" s="184" t="s">
        <v>97</v>
      </c>
      <c r="G85" s="184" t="s">
        <v>66</v>
      </c>
      <c r="H85" s="87"/>
      <c r="I85" s="87"/>
      <c r="J85" s="87"/>
      <c r="K85" s="176"/>
      <c r="L85" s="79">
        <v>65</v>
      </c>
      <c r="M85" s="79">
        <v>14</v>
      </c>
      <c r="N85" s="79">
        <v>6</v>
      </c>
      <c r="O85" s="88">
        <v>2</v>
      </c>
      <c r="P85" s="89">
        <v>0</v>
      </c>
      <c r="Q85" s="90">
        <f>O85+P85</f>
        <v>2</v>
      </c>
      <c r="R85" s="80">
        <f>IFERROR(Q85/N85,"-")</f>
        <v>0.33333333333333</v>
      </c>
      <c r="S85" s="79">
        <v>0</v>
      </c>
      <c r="T85" s="79">
        <v>1</v>
      </c>
      <c r="U85" s="80">
        <f>IFERROR(T85/(Q85),"-")</f>
        <v>0.5</v>
      </c>
      <c r="V85" s="81"/>
      <c r="W85" s="82">
        <v>0</v>
      </c>
      <c r="X85" s="80">
        <f>IF(Q85=0,"-",W85/Q85)</f>
        <v>0</v>
      </c>
      <c r="Y85" s="181">
        <v>0</v>
      </c>
      <c r="Z85" s="182">
        <f>IFERROR(Y85/Q85,"-")</f>
        <v>0</v>
      </c>
      <c r="AA85" s="182" t="str">
        <f>IFERROR(Y85/W85,"-")</f>
        <v>-</v>
      </c>
      <c r="AB85" s="176"/>
      <c r="AC85" s="83"/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>
        <f>IF(Q85=0,"",IF(BF85=0,"",(BF85/Q85)))</f>
        <v>0</v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>
        <v>2</v>
      </c>
      <c r="BP85" s="117">
        <f>IF(Q85=0,"",IF(BO85=0,"",(BO85/Q85)))</f>
        <v>1</v>
      </c>
      <c r="BQ85" s="118"/>
      <c r="BR85" s="119">
        <f>IFERROR(BQ85/BO85,"-")</f>
        <v>0</v>
      </c>
      <c r="BS85" s="120"/>
      <c r="BT85" s="121">
        <f>IFERROR(BS85/BO85,"-")</f>
        <v>0</v>
      </c>
      <c r="BU85" s="122"/>
      <c r="BV85" s="122"/>
      <c r="BW85" s="122"/>
      <c r="BX85" s="123"/>
      <c r="BY85" s="124">
        <f>IF(Q85=0,"",IF(BX85=0,"",(BX85/Q85)))</f>
        <v>0</v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0</v>
      </c>
      <c r="CQ85" s="138">
        <v>0</v>
      </c>
      <c r="CR85" s="138"/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>
        <f>AC86</f>
        <v>9.25</v>
      </c>
      <c r="B86" s="184" t="s">
        <v>207</v>
      </c>
      <c r="C86" s="184" t="s">
        <v>58</v>
      </c>
      <c r="D86" s="184"/>
      <c r="E86" s="184"/>
      <c r="F86" s="184"/>
      <c r="G86" s="184" t="s">
        <v>61</v>
      </c>
      <c r="H86" s="87" t="s">
        <v>208</v>
      </c>
      <c r="I86" s="87" t="s">
        <v>209</v>
      </c>
      <c r="J86" s="87"/>
      <c r="K86" s="176">
        <v>80000</v>
      </c>
      <c r="L86" s="79">
        <v>14</v>
      </c>
      <c r="M86" s="79">
        <v>0</v>
      </c>
      <c r="N86" s="79">
        <v>104</v>
      </c>
      <c r="O86" s="88">
        <v>8</v>
      </c>
      <c r="P86" s="89">
        <v>1</v>
      </c>
      <c r="Q86" s="90">
        <f>O86+P86</f>
        <v>9</v>
      </c>
      <c r="R86" s="80">
        <f>IFERROR(Q86/N86,"-")</f>
        <v>0.086538461538462</v>
      </c>
      <c r="S86" s="79">
        <v>2</v>
      </c>
      <c r="T86" s="79">
        <v>2</v>
      </c>
      <c r="U86" s="80">
        <f>IFERROR(T86/(Q86),"-")</f>
        <v>0.22222222222222</v>
      </c>
      <c r="V86" s="81">
        <f>IFERROR(K86/SUM(Q86:Q87),"-")</f>
        <v>5714.2857142857</v>
      </c>
      <c r="W86" s="82">
        <v>3</v>
      </c>
      <c r="X86" s="80">
        <f>IF(Q86=0,"-",W86/Q86)</f>
        <v>0.33333333333333</v>
      </c>
      <c r="Y86" s="181">
        <v>614000</v>
      </c>
      <c r="Z86" s="182">
        <f>IFERROR(Y86/Q86,"-")</f>
        <v>68222.222222222</v>
      </c>
      <c r="AA86" s="182">
        <f>IFERROR(Y86/W86,"-")</f>
        <v>204666.66666667</v>
      </c>
      <c r="AB86" s="176">
        <f>SUM(Y86:Y87)-SUM(K86:K87)</f>
        <v>660000</v>
      </c>
      <c r="AC86" s="83">
        <f>SUM(Y86:Y87)/SUM(K86:K87)</f>
        <v>9.25</v>
      </c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>
        <v>1</v>
      </c>
      <c r="AX86" s="104">
        <f>IF(Q86=0,"",IF(AW86=0,"",(AW86/Q86)))</f>
        <v>0.11111111111111</v>
      </c>
      <c r="AY86" s="103"/>
      <c r="AZ86" s="105">
        <f>IFERROR(AY86/AW86,"-")</f>
        <v>0</v>
      </c>
      <c r="BA86" s="106"/>
      <c r="BB86" s="107">
        <f>IFERROR(BA86/AW86,"-")</f>
        <v>0</v>
      </c>
      <c r="BC86" s="108"/>
      <c r="BD86" s="108"/>
      <c r="BE86" s="108"/>
      <c r="BF86" s="109"/>
      <c r="BG86" s="110">
        <f>IF(Q86=0,"",IF(BF86=0,"",(BF86/Q86)))</f>
        <v>0</v>
      </c>
      <c r="BH86" s="109"/>
      <c r="BI86" s="111" t="str">
        <f>IFERROR(BH86/BF86,"-")</f>
        <v>-</v>
      </c>
      <c r="BJ86" s="112"/>
      <c r="BK86" s="113" t="str">
        <f>IFERROR(BJ86/BF86,"-")</f>
        <v>-</v>
      </c>
      <c r="BL86" s="114"/>
      <c r="BM86" s="114"/>
      <c r="BN86" s="114"/>
      <c r="BO86" s="116">
        <v>4</v>
      </c>
      <c r="BP86" s="117">
        <f>IF(Q86=0,"",IF(BO86=0,"",(BO86/Q86)))</f>
        <v>0.44444444444444</v>
      </c>
      <c r="BQ86" s="118">
        <v>1</v>
      </c>
      <c r="BR86" s="119">
        <f>IFERROR(BQ86/BO86,"-")</f>
        <v>0.25</v>
      </c>
      <c r="BS86" s="120">
        <v>95000</v>
      </c>
      <c r="BT86" s="121">
        <f>IFERROR(BS86/BO86,"-")</f>
        <v>23750</v>
      </c>
      <c r="BU86" s="122"/>
      <c r="BV86" s="122"/>
      <c r="BW86" s="122">
        <v>1</v>
      </c>
      <c r="BX86" s="123">
        <v>4</v>
      </c>
      <c r="BY86" s="124">
        <f>IF(Q86=0,"",IF(BX86=0,"",(BX86/Q86)))</f>
        <v>0.44444444444444</v>
      </c>
      <c r="BZ86" s="125">
        <v>2</v>
      </c>
      <c r="CA86" s="126">
        <f>IFERROR(BZ86/BX86,"-")</f>
        <v>0.5</v>
      </c>
      <c r="CB86" s="127">
        <v>519000</v>
      </c>
      <c r="CC86" s="128">
        <f>IFERROR(CB86/BX86,"-")</f>
        <v>129750</v>
      </c>
      <c r="CD86" s="129"/>
      <c r="CE86" s="129"/>
      <c r="CF86" s="129">
        <v>2</v>
      </c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3</v>
      </c>
      <c r="CQ86" s="138">
        <v>614000</v>
      </c>
      <c r="CR86" s="138">
        <v>464000</v>
      </c>
      <c r="CS86" s="138"/>
      <c r="CT86" s="139" t="str">
        <f>IF(AND(CR86=0,CS86=0),"",IF(AND(CR86&lt;=100000,CS86&lt;=100000),"",IF(CR86/CQ86&gt;0.7,"男高",IF(CS86/CQ86&gt;0.7,"女高",""))))</f>
        <v>男高</v>
      </c>
    </row>
    <row r="87" spans="1:99">
      <c r="A87" s="78"/>
      <c r="B87" s="184" t="s">
        <v>210</v>
      </c>
      <c r="C87" s="184" t="s">
        <v>58</v>
      </c>
      <c r="D87" s="184"/>
      <c r="E87" s="184"/>
      <c r="F87" s="184"/>
      <c r="G87" s="184" t="s">
        <v>66</v>
      </c>
      <c r="H87" s="87"/>
      <c r="I87" s="87"/>
      <c r="J87" s="87"/>
      <c r="K87" s="176"/>
      <c r="L87" s="79">
        <v>34</v>
      </c>
      <c r="M87" s="79">
        <v>21</v>
      </c>
      <c r="N87" s="79">
        <v>16</v>
      </c>
      <c r="O87" s="88">
        <v>5</v>
      </c>
      <c r="P87" s="89">
        <v>0</v>
      </c>
      <c r="Q87" s="90">
        <f>O87+P87</f>
        <v>5</v>
      </c>
      <c r="R87" s="80">
        <f>IFERROR(Q87/N87,"-")</f>
        <v>0.3125</v>
      </c>
      <c r="S87" s="79">
        <v>2</v>
      </c>
      <c r="T87" s="79">
        <v>0</v>
      </c>
      <c r="U87" s="80">
        <f>IFERROR(T87/(Q87),"-")</f>
        <v>0</v>
      </c>
      <c r="V87" s="81"/>
      <c r="W87" s="82">
        <v>2</v>
      </c>
      <c r="X87" s="80">
        <f>IF(Q87=0,"-",W87/Q87)</f>
        <v>0.4</v>
      </c>
      <c r="Y87" s="181">
        <v>126000</v>
      </c>
      <c r="Z87" s="182">
        <f>IFERROR(Y87/Q87,"-")</f>
        <v>25200</v>
      </c>
      <c r="AA87" s="182">
        <f>IFERROR(Y87/W87,"-")</f>
        <v>63000</v>
      </c>
      <c r="AB87" s="176"/>
      <c r="AC87" s="83"/>
      <c r="AD87" s="77"/>
      <c r="AE87" s="91"/>
      <c r="AF87" s="92">
        <f>IF(Q87=0,"",IF(AE87=0,"",(AE87/Q87)))</f>
        <v>0</v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>
        <f>IF(Q87=0,"",IF(AN87=0,"",(AN87/Q87)))</f>
        <v>0</v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>
        <f>IF(Q87=0,"",IF(AW87=0,"",(AW87/Q87)))</f>
        <v>0</v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>
        <f>IF(Q87=0,"",IF(BF87=0,"",(BF87/Q87)))</f>
        <v>0</v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/>
      <c r="BP87" s="117">
        <f>IF(Q87=0,"",IF(BO87=0,"",(BO87/Q87)))</f>
        <v>0</v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>
        <v>3</v>
      </c>
      <c r="BY87" s="124">
        <f>IF(Q87=0,"",IF(BX87=0,"",(BX87/Q87)))</f>
        <v>0.6</v>
      </c>
      <c r="BZ87" s="125">
        <v>1</v>
      </c>
      <c r="CA87" s="126">
        <f>IFERROR(BZ87/BX87,"-")</f>
        <v>0.33333333333333</v>
      </c>
      <c r="CB87" s="127">
        <v>5000</v>
      </c>
      <c r="CC87" s="128">
        <f>IFERROR(CB87/BX87,"-")</f>
        <v>1666.6666666667</v>
      </c>
      <c r="CD87" s="129">
        <v>1</v>
      </c>
      <c r="CE87" s="129"/>
      <c r="CF87" s="129"/>
      <c r="CG87" s="130">
        <v>2</v>
      </c>
      <c r="CH87" s="131">
        <f>IF(Q87=0,"",IF(CG87=0,"",(CG87/Q87)))</f>
        <v>0.4</v>
      </c>
      <c r="CI87" s="132">
        <v>1</v>
      </c>
      <c r="CJ87" s="133">
        <f>IFERROR(CI87/CG87,"-")</f>
        <v>0.5</v>
      </c>
      <c r="CK87" s="134">
        <v>121000</v>
      </c>
      <c r="CL87" s="135">
        <f>IFERROR(CK87/CG87,"-")</f>
        <v>60500</v>
      </c>
      <c r="CM87" s="136"/>
      <c r="CN87" s="136"/>
      <c r="CO87" s="136">
        <v>1</v>
      </c>
      <c r="CP87" s="137">
        <v>2</v>
      </c>
      <c r="CQ87" s="138">
        <v>126000</v>
      </c>
      <c r="CR87" s="138">
        <v>121000</v>
      </c>
      <c r="CS87" s="138"/>
      <c r="CT87" s="139" t="str">
        <f>IF(AND(CR87=0,CS87=0),"",IF(AND(CR87&lt;=100000,CS87&lt;=100000),"",IF(CR87/CQ87&gt;0.7,"男高",IF(CS87/CQ87&gt;0.7,"女高",""))))</f>
        <v>男高</v>
      </c>
    </row>
    <row r="88" spans="1:99">
      <c r="A88" s="30"/>
      <c r="B88" s="84"/>
      <c r="C88" s="84"/>
      <c r="D88" s="85"/>
      <c r="E88" s="85"/>
      <c r="F88" s="85"/>
      <c r="G88" s="86"/>
      <c r="H88" s="87"/>
      <c r="I88" s="87"/>
      <c r="J88" s="87"/>
      <c r="K88" s="177"/>
      <c r="L88" s="34"/>
      <c r="M88" s="34"/>
      <c r="N88" s="31"/>
      <c r="O88" s="23"/>
      <c r="P88" s="23"/>
      <c r="Q88" s="23"/>
      <c r="R88" s="32"/>
      <c r="S88" s="32"/>
      <c r="T88" s="23"/>
      <c r="U88" s="32"/>
      <c r="V88" s="25"/>
      <c r="W88" s="25"/>
      <c r="X88" s="25"/>
      <c r="Y88" s="183"/>
      <c r="Z88" s="183"/>
      <c r="AA88" s="183"/>
      <c r="AB88" s="183"/>
      <c r="AC88" s="33"/>
      <c r="AD88" s="57"/>
      <c r="AE88" s="61"/>
      <c r="AF88" s="62"/>
      <c r="AG88" s="61"/>
      <c r="AH88" s="65"/>
      <c r="AI88" s="66"/>
      <c r="AJ88" s="67"/>
      <c r="AK88" s="68"/>
      <c r="AL88" s="68"/>
      <c r="AM88" s="68"/>
      <c r="AN88" s="61"/>
      <c r="AO88" s="62"/>
      <c r="AP88" s="61"/>
      <c r="AQ88" s="65"/>
      <c r="AR88" s="66"/>
      <c r="AS88" s="67"/>
      <c r="AT88" s="68"/>
      <c r="AU88" s="68"/>
      <c r="AV88" s="68"/>
      <c r="AW88" s="61"/>
      <c r="AX88" s="62"/>
      <c r="AY88" s="61"/>
      <c r="AZ88" s="65"/>
      <c r="BA88" s="66"/>
      <c r="BB88" s="67"/>
      <c r="BC88" s="68"/>
      <c r="BD88" s="68"/>
      <c r="BE88" s="68"/>
      <c r="BF88" s="61"/>
      <c r="BG88" s="62"/>
      <c r="BH88" s="61"/>
      <c r="BI88" s="65"/>
      <c r="BJ88" s="66"/>
      <c r="BK88" s="67"/>
      <c r="BL88" s="68"/>
      <c r="BM88" s="68"/>
      <c r="BN88" s="68"/>
      <c r="BO88" s="63"/>
      <c r="BP88" s="64"/>
      <c r="BQ88" s="61"/>
      <c r="BR88" s="65"/>
      <c r="BS88" s="66"/>
      <c r="BT88" s="67"/>
      <c r="BU88" s="68"/>
      <c r="BV88" s="68"/>
      <c r="BW88" s="68"/>
      <c r="BX88" s="63"/>
      <c r="BY88" s="64"/>
      <c r="BZ88" s="61"/>
      <c r="CA88" s="65"/>
      <c r="CB88" s="66"/>
      <c r="CC88" s="67"/>
      <c r="CD88" s="68"/>
      <c r="CE88" s="68"/>
      <c r="CF88" s="68"/>
      <c r="CG88" s="63"/>
      <c r="CH88" s="64"/>
      <c r="CI88" s="61"/>
      <c r="CJ88" s="65"/>
      <c r="CK88" s="66"/>
      <c r="CL88" s="67"/>
      <c r="CM88" s="68"/>
      <c r="CN88" s="68"/>
      <c r="CO88" s="68"/>
      <c r="CP88" s="69"/>
      <c r="CQ88" s="66"/>
      <c r="CR88" s="66"/>
      <c r="CS88" s="66"/>
      <c r="CT88" s="70"/>
    </row>
    <row r="89" spans="1:99">
      <c r="A89" s="30"/>
      <c r="B89" s="37"/>
      <c r="C89" s="37"/>
      <c r="D89" s="21"/>
      <c r="E89" s="21"/>
      <c r="F89" s="21"/>
      <c r="G89" s="22"/>
      <c r="H89" s="36"/>
      <c r="I89" s="36"/>
      <c r="J89" s="73"/>
      <c r="K89" s="178"/>
      <c r="L89" s="34"/>
      <c r="M89" s="34"/>
      <c r="N89" s="31"/>
      <c r="O89" s="23"/>
      <c r="P89" s="23"/>
      <c r="Q89" s="23"/>
      <c r="R89" s="32"/>
      <c r="S89" s="32"/>
      <c r="T89" s="23"/>
      <c r="U89" s="32"/>
      <c r="V89" s="25"/>
      <c r="W89" s="25"/>
      <c r="X89" s="25"/>
      <c r="Y89" s="183"/>
      <c r="Z89" s="183"/>
      <c r="AA89" s="183"/>
      <c r="AB89" s="183"/>
      <c r="AC89" s="33"/>
      <c r="AD89" s="59"/>
      <c r="AE89" s="61"/>
      <c r="AF89" s="62"/>
      <c r="AG89" s="61"/>
      <c r="AH89" s="65"/>
      <c r="AI89" s="66"/>
      <c r="AJ89" s="67"/>
      <c r="AK89" s="68"/>
      <c r="AL89" s="68"/>
      <c r="AM89" s="68"/>
      <c r="AN89" s="61"/>
      <c r="AO89" s="62"/>
      <c r="AP89" s="61"/>
      <c r="AQ89" s="65"/>
      <c r="AR89" s="66"/>
      <c r="AS89" s="67"/>
      <c r="AT89" s="68"/>
      <c r="AU89" s="68"/>
      <c r="AV89" s="68"/>
      <c r="AW89" s="61"/>
      <c r="AX89" s="62"/>
      <c r="AY89" s="61"/>
      <c r="AZ89" s="65"/>
      <c r="BA89" s="66"/>
      <c r="BB89" s="67"/>
      <c r="BC89" s="68"/>
      <c r="BD89" s="68"/>
      <c r="BE89" s="68"/>
      <c r="BF89" s="61"/>
      <c r="BG89" s="62"/>
      <c r="BH89" s="61"/>
      <c r="BI89" s="65"/>
      <c r="BJ89" s="66"/>
      <c r="BK89" s="67"/>
      <c r="BL89" s="68"/>
      <c r="BM89" s="68"/>
      <c r="BN89" s="68"/>
      <c r="BO89" s="63"/>
      <c r="BP89" s="64"/>
      <c r="BQ89" s="61"/>
      <c r="BR89" s="65"/>
      <c r="BS89" s="66"/>
      <c r="BT89" s="67"/>
      <c r="BU89" s="68"/>
      <c r="BV89" s="68"/>
      <c r="BW89" s="68"/>
      <c r="BX89" s="63"/>
      <c r="BY89" s="64"/>
      <c r="BZ89" s="61"/>
      <c r="CA89" s="65"/>
      <c r="CB89" s="66"/>
      <c r="CC89" s="67"/>
      <c r="CD89" s="68"/>
      <c r="CE89" s="68"/>
      <c r="CF89" s="68"/>
      <c r="CG89" s="63"/>
      <c r="CH89" s="64"/>
      <c r="CI89" s="61"/>
      <c r="CJ89" s="65"/>
      <c r="CK89" s="66"/>
      <c r="CL89" s="67"/>
      <c r="CM89" s="68"/>
      <c r="CN89" s="68"/>
      <c r="CO89" s="68"/>
      <c r="CP89" s="69"/>
      <c r="CQ89" s="66"/>
      <c r="CR89" s="66"/>
      <c r="CS89" s="66"/>
      <c r="CT89" s="70"/>
    </row>
    <row r="90" spans="1:99">
      <c r="A90" s="19">
        <f>AC90</f>
        <v>1.1639442231076</v>
      </c>
      <c r="B90" s="39"/>
      <c r="C90" s="39"/>
      <c r="D90" s="39"/>
      <c r="E90" s="39"/>
      <c r="F90" s="39"/>
      <c r="G90" s="39"/>
      <c r="H90" s="40" t="s">
        <v>211</v>
      </c>
      <c r="I90" s="40"/>
      <c r="J90" s="40"/>
      <c r="K90" s="179">
        <f>SUM(K6:K89)</f>
        <v>5020000</v>
      </c>
      <c r="L90" s="41">
        <f>SUM(L6:L89)</f>
        <v>1950</v>
      </c>
      <c r="M90" s="41">
        <f>SUM(M6:M89)</f>
        <v>783</v>
      </c>
      <c r="N90" s="41">
        <f>SUM(N6:N89)</f>
        <v>2625</v>
      </c>
      <c r="O90" s="41">
        <f>SUM(O6:O89)</f>
        <v>394</v>
      </c>
      <c r="P90" s="41">
        <f>SUM(P6:P89)</f>
        <v>3</v>
      </c>
      <c r="Q90" s="41">
        <f>SUM(Q6:Q89)</f>
        <v>397</v>
      </c>
      <c r="R90" s="42">
        <f>IFERROR(Q90/N90,"-")</f>
        <v>0.1512380952381</v>
      </c>
      <c r="S90" s="76">
        <f>SUM(S6:S89)</f>
        <v>45</v>
      </c>
      <c r="T90" s="76">
        <f>SUM(T6:T89)</f>
        <v>77</v>
      </c>
      <c r="U90" s="42">
        <f>IFERROR(S90/Q90,"-")</f>
        <v>0.11335012594458</v>
      </c>
      <c r="V90" s="43">
        <f>IFERROR(K90/Q90,"-")</f>
        <v>12644.83627204</v>
      </c>
      <c r="W90" s="44">
        <f>SUM(W6:W89)</f>
        <v>78</v>
      </c>
      <c r="X90" s="42">
        <f>IFERROR(W90/Q90,"-")</f>
        <v>0.19647355163728</v>
      </c>
      <c r="Y90" s="179">
        <f>SUM(Y6:Y89)</f>
        <v>5843000</v>
      </c>
      <c r="Z90" s="179">
        <f>IFERROR(Y90/Q90,"-")</f>
        <v>14717.884130982</v>
      </c>
      <c r="AA90" s="179">
        <f>IFERROR(Y90/W90,"-")</f>
        <v>74910.256410256</v>
      </c>
      <c r="AB90" s="179">
        <f>Y90-K90</f>
        <v>823000</v>
      </c>
      <c r="AC90" s="45">
        <f>Y90/K90</f>
        <v>1.1639442231076</v>
      </c>
      <c r="AD90" s="58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6"/>
    <mergeCell ref="K14:K16"/>
    <mergeCell ref="V14:V16"/>
    <mergeCell ref="AB14:AB16"/>
    <mergeCell ref="AC14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9"/>
    <mergeCell ref="K75:K79"/>
    <mergeCell ref="V75:V79"/>
    <mergeCell ref="AB75:AB79"/>
    <mergeCell ref="AC75:AC79"/>
    <mergeCell ref="A80:A81"/>
    <mergeCell ref="K80:K81"/>
    <mergeCell ref="V80:V81"/>
    <mergeCell ref="AB80:AB81"/>
    <mergeCell ref="AC80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  <mergeCell ref="A86:A87"/>
    <mergeCell ref="K86:K87"/>
    <mergeCell ref="V86:V87"/>
    <mergeCell ref="AB86:AB87"/>
    <mergeCell ref="AC86:AC8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