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<sst xmlns="http://schemas.openxmlformats.org/spreadsheetml/2006/main" uniqueCount="234">
  <si>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</si>
  <si>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</si>
  <si>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</si>
  <si>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</si>
  <si>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</si>
  <si>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</si>
  <si>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</si>
  <si>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</si>
  <si>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</si>
  <si>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</si>
  <si>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</si>
  <si>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</si>
  <si>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</si>
  <si>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</si>
  <si>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</si>
  <si>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</si>
  <si>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</si>
  <si>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</si>
  <si>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</si>
  <si>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</si>
  <si>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</si>
  <si>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</si>
  <si>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</si>
  <si>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</si>
  <si>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</si>
  <si>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</si>
  <si>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</si>
  <si>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</si>
  <si>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</si>
  <si>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</si>
  <si>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</si>
  <si>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</si>
  <si>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</si>
  <si>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</si>
  <si>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</si>
  <si>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</si>
  <si>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</si>
  <si>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</si>
  <si>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</si>
  <si>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</si>
  <si>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</si>
  <si>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</si>
  <si>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</si>
  <si>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</si>
  <si>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</si>
  <si>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</si>
  <si>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</si>
  <si>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</si>
  <si>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</si>
  <si>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</si>
  <si>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</si>
  <si>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</si>
  <si>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</si>
  <si>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</si>
  <si>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</si>
  <si>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</si>
  <si>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</si>
  <si>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pp905</t>
  </si>
  <si>
    <t>インターカラー</t>
  </si>
  <si>
    <t>右女３</t>
  </si>
  <si>
    <t>恋愛経験は不要！女性がリードしてくれます！</t>
  </si>
  <si>
    <t>lp01</t>
  </si>
  <si>
    <t>スポニチ西部</t>
  </si>
  <si>
    <t>半2段つかみ10段保証</t>
  </si>
  <si>
    <t>10段保証</t>
  </si>
  <si>
    <t>pp906</t>
  </si>
  <si>
    <t>空電</t>
  </si>
  <si>
    <t>pp907</t>
  </si>
  <si>
    <t>雑誌版 SPA</t>
  </si>
  <si>
    <t>やってみてダメなら、すぐ退会OK</t>
  </si>
  <si>
    <t>スポニチ関東</t>
  </si>
  <si>
    <t>全5段</t>
  </si>
  <si>
    <t>4月12日(金)</t>
  </si>
  <si>
    <t>pp908</t>
  </si>
  <si>
    <t>pp909</t>
  </si>
  <si>
    <t>黒：C版</t>
  </si>
  <si>
    <t>清純そうな見た目キャッチ</t>
  </si>
  <si>
    <t>4月18日(木)</t>
  </si>
  <si>
    <t>pp910</t>
  </si>
  <si>
    <t>pp911</t>
  </si>
  <si>
    <t>女性と出会って５分で</t>
  </si>
  <si>
    <t>スポニチ関西</t>
  </si>
  <si>
    <t>4月07日(日)</t>
  </si>
  <si>
    <t>pp912</t>
  </si>
  <si>
    <t>pp913</t>
  </si>
  <si>
    <t>リアルガチ出会い物語</t>
  </si>
  <si>
    <t>4月29日(月)</t>
  </si>
  <si>
    <t>pp914</t>
  </si>
  <si>
    <t>pp915</t>
  </si>
  <si>
    <t>求む！５０歳以上の女性と…</t>
  </si>
  <si>
    <t>サンスポ関東</t>
  </si>
  <si>
    <t>4月21日(日)</t>
  </si>
  <si>
    <t>pp916</t>
  </si>
  <si>
    <t>pp917</t>
  </si>
  <si>
    <t>出会い懇願！私たち（この歳でも）真剣なんです</t>
  </si>
  <si>
    <t>pp918</t>
  </si>
  <si>
    <t>pp919</t>
  </si>
  <si>
    <t>40代女性が恋愛リベンジ</t>
  </si>
  <si>
    <t>サンスポ関西</t>
  </si>
  <si>
    <t>4月06日(土)</t>
  </si>
  <si>
    <t>pp920</t>
  </si>
  <si>
    <t>pp921</t>
  </si>
  <si>
    <t>4月28日(日)</t>
  </si>
  <si>
    <t>pp922</t>
  </si>
  <si>
    <t>pp923</t>
  </si>
  <si>
    <t>もう５０代の熟女だけど、試しに付き合ってみる？</t>
  </si>
  <si>
    <t>スポーツ報知関東</t>
  </si>
  <si>
    <t>終面全5段</t>
  </si>
  <si>
    <t>pp924</t>
  </si>
  <si>
    <t>pp925</t>
  </si>
  <si>
    <t>4C終面全5段</t>
  </si>
  <si>
    <t>4月13日(土)</t>
  </si>
  <si>
    <t>pp926</t>
  </si>
  <si>
    <t>pp927</t>
  </si>
  <si>
    <t>ニッカン関東</t>
  </si>
  <si>
    <t>4月26日(金)</t>
  </si>
  <si>
    <t>pp928</t>
  </si>
  <si>
    <t>pp929</t>
  </si>
  <si>
    <t>ニッカン関東・平日</t>
  </si>
  <si>
    <t>4月11日(木)</t>
  </si>
  <si>
    <t>pp930</t>
  </si>
  <si>
    <t>pp931</t>
  </si>
  <si>
    <t>C版</t>
  </si>
  <si>
    <t>4月17日(水)</t>
  </si>
  <si>
    <t>pp932</t>
  </si>
  <si>
    <t>pp933</t>
  </si>
  <si>
    <t>ニッカン関西</t>
  </si>
  <si>
    <t>pp934</t>
  </si>
  <si>
    <t>pp935</t>
  </si>
  <si>
    <t>4月20日(土)</t>
  </si>
  <si>
    <t>pp936</t>
  </si>
  <si>
    <t>pp937</t>
  </si>
  <si>
    <t>デイリースポーツ関西</t>
  </si>
  <si>
    <t>4月19日(金)</t>
  </si>
  <si>
    <t>pp938</t>
  </si>
  <si>
    <t>pp939</t>
  </si>
  <si>
    <t>pp940</t>
  </si>
  <si>
    <t>pp941</t>
  </si>
  <si>
    <t>トゥギャザーする女性をゲットしようぜ！</t>
  </si>
  <si>
    <t>九スポ</t>
  </si>
  <si>
    <t>4月14日(日)</t>
  </si>
  <si>
    <t>pp942</t>
  </si>
  <si>
    <t>pp943</t>
  </si>
  <si>
    <t>4月27日(土)</t>
  </si>
  <si>
    <t>pp944</t>
  </si>
  <si>
    <t>pp945</t>
  </si>
  <si>
    <t>63「中年男性格付けチェック！大人の恋愛サービスAお金と時間の無駄のサービスB」</t>
  </si>
  <si>
    <t>4C終面雑報</t>
  </si>
  <si>
    <t>4月01日(月)</t>
  </si>
  <si>
    <t>pp946</t>
  </si>
  <si>
    <t>pp947</t>
  </si>
  <si>
    <t>5分で出会って</t>
  </si>
  <si>
    <t>pp948</t>
  </si>
  <si>
    <t>pp949</t>
  </si>
  <si>
    <t>記事20「久々にすごく興奮しました」</t>
  </si>
  <si>
    <t>pp950</t>
  </si>
  <si>
    <t>pp951</t>
  </si>
  <si>
    <t>66「学生いません！ギャルもいません！40代・50代・60代 中年女性が多いサイト」</t>
  </si>
  <si>
    <t>4月08日(月)</t>
  </si>
  <si>
    <t>pp952</t>
  </si>
  <si>
    <t>pp953</t>
  </si>
  <si>
    <t>4C雑報</t>
  </si>
  <si>
    <t>pp954</t>
  </si>
  <si>
    <t>pp955</t>
  </si>
  <si>
    <t>記事18「男はみんな若いコが好きではない」</t>
  </si>
  <si>
    <t>pp956</t>
  </si>
  <si>
    <t>pp957</t>
  </si>
  <si>
    <t>65「出会い系の時代終わる」</t>
  </si>
  <si>
    <t>pp958</t>
  </si>
  <si>
    <t>pp959</t>
  </si>
  <si>
    <t>66「学生いません！ギャルもいません！熟女！熟女！熟女！熟女！」</t>
  </si>
  <si>
    <t>pp960</t>
  </si>
  <si>
    <t>pp961</t>
  </si>
  <si>
    <t>67「定員になり次第、終了！！」</t>
  </si>
  <si>
    <t>pp962</t>
  </si>
  <si>
    <t>pp963</t>
  </si>
  <si>
    <t>68「久々に燃えました！」</t>
  </si>
  <si>
    <t>pp964</t>
  </si>
  <si>
    <t>pp965</t>
  </si>
  <si>
    <t>69「こんなにすごいのは初めてでした・・・」</t>
  </si>
  <si>
    <t>pp966</t>
  </si>
  <si>
    <t>pp967</t>
  </si>
  <si>
    <t>記事30「快感！初・体・験　初めての方でも間違いありません」</t>
  </si>
  <si>
    <t>pp968</t>
  </si>
  <si>
    <t>pp969</t>
  </si>
  <si>
    <t>4C記事枠</t>
  </si>
  <si>
    <t>pp970</t>
  </si>
  <si>
    <t>64「1960年代生まれの男性がすごい！過去最高の状態が発生中！」</t>
  </si>
  <si>
    <t>pp971</t>
  </si>
  <si>
    <t>pp972</t>
  </si>
  <si>
    <t>pp973</t>
  </si>
  <si>
    <t>(空電共通)</t>
  </si>
  <si>
    <t>共通</t>
  </si>
  <si>
    <t>pp974</t>
  </si>
  <si>
    <t>中京スポーツ</t>
  </si>
  <si>
    <t>pp975</t>
  </si>
  <si>
    <t>pp976</t>
  </si>
  <si>
    <t>pp977</t>
  </si>
  <si>
    <t>pp978</t>
  </si>
  <si>
    <t>東スポ・大スポ・九スポ・中京</t>
  </si>
  <si>
    <t>記事枠</t>
  </si>
  <si>
    <t>pp979</t>
  </si>
  <si>
    <t>pp980</t>
  </si>
  <si>
    <t>献身交際。キュートな四十路妻</t>
  </si>
  <si>
    <t>lp03_a</t>
  </si>
  <si>
    <t>東スポ GW特価</t>
  </si>
  <si>
    <t>4月25日(木)</t>
  </si>
  <si>
    <t>pp981</t>
  </si>
  <si>
    <t>pp982</t>
  </si>
  <si>
    <t>道新スポーツ</t>
  </si>
  <si>
    <t>pp983</t>
  </si>
  <si>
    <t>pp984</t>
  </si>
  <si>
    <t>熟女版</t>
  </si>
  <si>
    <t>pp985</t>
  </si>
  <si>
    <t>pp986</t>
  </si>
  <si>
    <t>黒：熟女版</t>
  </si>
  <si>
    <t>五十代以上の女性との出会いの場</t>
  </si>
  <si>
    <t>pp987</t>
  </si>
  <si>
    <t>空電 (共通)</t>
  </si>
  <si>
    <t>pp988</t>
  </si>
  <si>
    <t>黒：右女３</t>
  </si>
  <si>
    <t>日刊ゲンダイ東海版</t>
  </si>
  <si>
    <t>全2段</t>
  </si>
  <si>
    <t>1～15日</t>
  </si>
  <si>
    <t>pp989</t>
  </si>
  <si>
    <t>16～31日</t>
  </si>
  <si>
    <t>pp990</t>
  </si>
  <si>
    <t>pp991</t>
  </si>
  <si>
    <t>40代女性の逆襲</t>
  </si>
  <si>
    <t>スポーツ報知関西</t>
  </si>
  <si>
    <t>pp992</t>
  </si>
  <si>
    <t>pp993</t>
  </si>
  <si>
    <t>pp994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</si>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</sst>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0.08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250000</v>
      </c>
      <c r="L6" s="79">
        <v>24</v>
      </c>
      <c r="M6" s="79">
        <v>0</v>
      </c>
      <c r="N6" s="79">
        <v>88</v>
      </c>
      <c r="O6" s="88">
        <v>10</v>
      </c>
      <c r="P6" s="89">
        <v>0</v>
      </c>
      <c r="Q6" s="90">
        <f>O6+P6</f>
        <v>10</v>
      </c>
      <c r="R6" s="80">
        <f>IFERROR(Q6/N6,"-")</f>
        <v>0.11363636363636</v>
      </c>
      <c r="S6" s="79">
        <v>2</v>
      </c>
      <c r="T6" s="79">
        <v>3</v>
      </c>
      <c r="U6" s="80">
        <f>IFERROR(T6/(Q6),"-")</f>
        <v>0.3</v>
      </c>
      <c r="V6" s="81">
        <f>IFERROR(K6/SUM(Q6:Q7),"-")</f>
        <v>12500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-230000</v>
      </c>
      <c r="AC6" s="83">
        <f>SUM(Y6:Y7)/SUM(K6:K7)</f>
        <v>0.08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>
        <v>2</v>
      </c>
      <c r="AO6" s="98">
        <f>IF(Q6=0,"",IF(AN6=0,"",(AN6/Q6)))</f>
        <v>0.2</v>
      </c>
      <c r="AP6" s="97"/>
      <c r="AQ6" s="99">
        <f>IFERROR(AP6/AN6,"-")</f>
        <v>0</v>
      </c>
      <c r="AR6" s="100"/>
      <c r="AS6" s="101">
        <f>IFERROR(AR6/AN6,"-")</f>
        <v>0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/>
      <c r="BG6" s="110">
        <f>IF(Q6=0,"",IF(BF6=0,"",(BF6/Q6)))</f>
        <v>0</v>
      </c>
      <c r="BH6" s="109"/>
      <c r="BI6" s="111" t="str">
        <f>IFERROR(BH6/BF6,"-")</f>
        <v>-</v>
      </c>
      <c r="BJ6" s="112"/>
      <c r="BK6" s="113" t="str">
        <f>IFERROR(BJ6/BF6,"-")</f>
        <v>-</v>
      </c>
      <c r="BL6" s="114"/>
      <c r="BM6" s="114"/>
      <c r="BN6" s="114"/>
      <c r="BO6" s="116">
        <v>6</v>
      </c>
      <c r="BP6" s="117">
        <f>IF(Q6=0,"",IF(BO6=0,"",(BO6/Q6)))</f>
        <v>0.6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>
        <v>2</v>
      </c>
      <c r="BY6" s="124">
        <f>IF(Q6=0,"",IF(BX6=0,"",(BX6/Q6)))</f>
        <v>0.2</v>
      </c>
      <c r="BZ6" s="125"/>
      <c r="CA6" s="126">
        <f>IFERROR(BZ6/BX6,"-")</f>
        <v>0</v>
      </c>
      <c r="CB6" s="127"/>
      <c r="CC6" s="128">
        <f>IFERROR(CB6/BX6,"-")</f>
        <v>0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81</v>
      </c>
      <c r="M7" s="79">
        <v>45</v>
      </c>
      <c r="N7" s="79">
        <v>27</v>
      </c>
      <c r="O7" s="88">
        <v>10</v>
      </c>
      <c r="P7" s="89">
        <v>0</v>
      </c>
      <c r="Q7" s="90">
        <f>O7+P7</f>
        <v>10</v>
      </c>
      <c r="R7" s="80">
        <f>IFERROR(Q7/N7,"-")</f>
        <v>0.37037037037037</v>
      </c>
      <c r="S7" s="79">
        <v>0</v>
      </c>
      <c r="T7" s="79">
        <v>2</v>
      </c>
      <c r="U7" s="80">
        <f>IFERROR(T7/(Q7),"-")</f>
        <v>0.2</v>
      </c>
      <c r="V7" s="81"/>
      <c r="W7" s="82">
        <v>1</v>
      </c>
      <c r="X7" s="80">
        <f>IF(Q7=0,"-",W7/Q7)</f>
        <v>0.1</v>
      </c>
      <c r="Y7" s="181">
        <v>20000</v>
      </c>
      <c r="Z7" s="182">
        <f>IFERROR(Y7/Q7,"-")</f>
        <v>2000</v>
      </c>
      <c r="AA7" s="182">
        <f>IFERROR(Y7/W7,"-")</f>
        <v>20000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2</v>
      </c>
      <c r="BG7" s="110">
        <f>IF(Q7=0,"",IF(BF7=0,"",(BF7/Q7)))</f>
        <v>0.2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4</v>
      </c>
      <c r="BP7" s="117">
        <f>IF(Q7=0,"",IF(BO7=0,"",(BO7/Q7)))</f>
        <v>0.4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4</v>
      </c>
      <c r="BY7" s="124">
        <f>IF(Q7=0,"",IF(BX7=0,"",(BX7/Q7)))</f>
        <v>0.4</v>
      </c>
      <c r="BZ7" s="125">
        <v>1</v>
      </c>
      <c r="CA7" s="126">
        <f>IFERROR(BZ7/BX7,"-")</f>
        <v>0.25</v>
      </c>
      <c r="CB7" s="127">
        <v>20000</v>
      </c>
      <c r="CC7" s="128">
        <f>IFERROR(CB7/BX7,"-")</f>
        <v>5000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20000</v>
      </c>
      <c r="CR7" s="138">
        <v>20000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18.533333333333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71</v>
      </c>
      <c r="J8" s="87" t="s">
        <v>72</v>
      </c>
      <c r="K8" s="176">
        <v>120000</v>
      </c>
      <c r="L8" s="79">
        <v>30</v>
      </c>
      <c r="M8" s="79">
        <v>0</v>
      </c>
      <c r="N8" s="79">
        <v>218</v>
      </c>
      <c r="O8" s="88">
        <v>14</v>
      </c>
      <c r="P8" s="89">
        <v>0</v>
      </c>
      <c r="Q8" s="90">
        <f>O8+P8</f>
        <v>14</v>
      </c>
      <c r="R8" s="80">
        <f>IFERROR(Q8/N8,"-")</f>
        <v>0.064220183486239</v>
      </c>
      <c r="S8" s="79">
        <v>1</v>
      </c>
      <c r="T8" s="79">
        <v>5</v>
      </c>
      <c r="U8" s="80">
        <f>IFERROR(T8/(Q8),"-")</f>
        <v>0.35714285714286</v>
      </c>
      <c r="V8" s="81">
        <f>IFERROR(K8/SUM(Q8:Q9),"-")</f>
        <v>5714.2857142857</v>
      </c>
      <c r="W8" s="82">
        <v>3</v>
      </c>
      <c r="X8" s="80">
        <f>IF(Q8=0,"-",W8/Q8)</f>
        <v>0.21428571428571</v>
      </c>
      <c r="Y8" s="181">
        <v>2033000</v>
      </c>
      <c r="Z8" s="182">
        <f>IFERROR(Y8/Q8,"-")</f>
        <v>145214.28571429</v>
      </c>
      <c r="AA8" s="182">
        <f>IFERROR(Y8/W8,"-")</f>
        <v>677666.66666667</v>
      </c>
      <c r="AB8" s="176">
        <f>SUM(Y8:Y9)-SUM(K8:K9)</f>
        <v>2104000</v>
      </c>
      <c r="AC8" s="83">
        <f>SUM(Y8:Y9)/SUM(K8:K9)</f>
        <v>18.533333333333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>
        <f>IF(Q8=0,"",IF(AW8=0,"",(AW8/Q8)))</f>
        <v>0</v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>
        <v>2</v>
      </c>
      <c r="BG8" s="110">
        <f>IF(Q8=0,"",IF(BF8=0,"",(BF8/Q8)))</f>
        <v>0.14285714285714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8</v>
      </c>
      <c r="BP8" s="117">
        <f>IF(Q8=0,"",IF(BO8=0,"",(BO8/Q8)))</f>
        <v>0.57142857142857</v>
      </c>
      <c r="BQ8" s="118">
        <v>2</v>
      </c>
      <c r="BR8" s="119">
        <f>IFERROR(BQ8/BO8,"-")</f>
        <v>0.25</v>
      </c>
      <c r="BS8" s="120">
        <v>33000</v>
      </c>
      <c r="BT8" s="121">
        <f>IFERROR(BS8/BO8,"-")</f>
        <v>4125</v>
      </c>
      <c r="BU8" s="122">
        <v>1</v>
      </c>
      <c r="BV8" s="122"/>
      <c r="BW8" s="122">
        <v>1</v>
      </c>
      <c r="BX8" s="123">
        <v>4</v>
      </c>
      <c r="BY8" s="124">
        <f>IF(Q8=0,"",IF(BX8=0,"",(BX8/Q8)))</f>
        <v>0.28571428571429</v>
      </c>
      <c r="BZ8" s="125">
        <v>1</v>
      </c>
      <c r="CA8" s="126">
        <f>IFERROR(BZ8/BX8,"-")</f>
        <v>0.25</v>
      </c>
      <c r="CB8" s="127">
        <v>2000000</v>
      </c>
      <c r="CC8" s="128">
        <f>IFERROR(CB8/BX8,"-")</f>
        <v>500000</v>
      </c>
      <c r="CD8" s="129"/>
      <c r="CE8" s="129"/>
      <c r="CF8" s="129">
        <v>1</v>
      </c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3</v>
      </c>
      <c r="CQ8" s="138">
        <v>2033000</v>
      </c>
      <c r="CR8" s="138">
        <v>2000000</v>
      </c>
      <c r="CS8" s="138"/>
      <c r="CT8" s="139" t="str">
        <f>IF(AND(CR8=0,CS8=0),"",IF(AND(CR8&lt;=100000,CS8&lt;=100000),"",IF(CR8/CQ8&gt;0.7,"男高",IF(CS8/CQ8&gt;0.7,"女高",""))))</f>
        <v>男高</v>
      </c>
    </row>
    <row r="9" spans="1:99">
      <c r="A9" s="78"/>
      <c r="B9" s="184" t="s">
        <v>73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43</v>
      </c>
      <c r="M9" s="79">
        <v>28</v>
      </c>
      <c r="N9" s="79">
        <v>23</v>
      </c>
      <c r="O9" s="88">
        <v>7</v>
      </c>
      <c r="P9" s="89">
        <v>0</v>
      </c>
      <c r="Q9" s="90">
        <f>O9+P9</f>
        <v>7</v>
      </c>
      <c r="R9" s="80">
        <f>IFERROR(Q9/N9,"-")</f>
        <v>0.30434782608696</v>
      </c>
      <c r="S9" s="79">
        <v>3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0.28571428571429</v>
      </c>
      <c r="Y9" s="181">
        <v>191000</v>
      </c>
      <c r="Z9" s="182">
        <f>IFERROR(Y9/Q9,"-")</f>
        <v>27285.714285714</v>
      </c>
      <c r="AA9" s="182">
        <f>IFERROR(Y9/W9,"-")</f>
        <v>95500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0.14285714285714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3</v>
      </c>
      <c r="BP9" s="117">
        <f>IF(Q9=0,"",IF(BO9=0,"",(BO9/Q9)))</f>
        <v>0.42857142857143</v>
      </c>
      <c r="BQ9" s="118">
        <v>1</v>
      </c>
      <c r="BR9" s="119">
        <f>IFERROR(BQ9/BO9,"-")</f>
        <v>0.33333333333333</v>
      </c>
      <c r="BS9" s="120">
        <v>161000</v>
      </c>
      <c r="BT9" s="121">
        <f>IFERROR(BS9/BO9,"-")</f>
        <v>53666.666666667</v>
      </c>
      <c r="BU9" s="122"/>
      <c r="BV9" s="122"/>
      <c r="BW9" s="122">
        <v>1</v>
      </c>
      <c r="BX9" s="123">
        <v>3</v>
      </c>
      <c r="BY9" s="124">
        <f>IF(Q9=0,"",IF(BX9=0,"",(BX9/Q9)))</f>
        <v>0.42857142857143</v>
      </c>
      <c r="BZ9" s="125">
        <v>1</v>
      </c>
      <c r="CA9" s="126">
        <f>IFERROR(BZ9/BX9,"-")</f>
        <v>0.33333333333333</v>
      </c>
      <c r="CB9" s="127">
        <v>30000</v>
      </c>
      <c r="CC9" s="128">
        <f>IFERROR(CB9/BX9,"-")</f>
        <v>10000</v>
      </c>
      <c r="CD9" s="129"/>
      <c r="CE9" s="129"/>
      <c r="CF9" s="129">
        <v>1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191000</v>
      </c>
      <c r="CR9" s="138">
        <v>161000</v>
      </c>
      <c r="CS9" s="138"/>
      <c r="CT9" s="139" t="str">
        <f>IF(AND(CR9=0,CS9=0),"",IF(AND(CR9&lt;=100000,CS9&lt;=100000),"",IF(CR9/CQ9&gt;0.7,"男高",IF(CS9/CQ9&gt;0.7,"女高",""))))</f>
        <v>男高</v>
      </c>
    </row>
    <row r="10" spans="1:99">
      <c r="A10" s="78">
        <f>AC10</f>
        <v>1.65</v>
      </c>
      <c r="B10" s="184" t="s">
        <v>74</v>
      </c>
      <c r="C10" s="184" t="s">
        <v>58</v>
      </c>
      <c r="D10" s="184"/>
      <c r="E10" s="184" t="s">
        <v>75</v>
      </c>
      <c r="F10" s="184" t="s">
        <v>76</v>
      </c>
      <c r="G10" s="184" t="s">
        <v>61</v>
      </c>
      <c r="H10" s="87" t="s">
        <v>70</v>
      </c>
      <c r="I10" s="87" t="s">
        <v>71</v>
      </c>
      <c r="J10" s="87" t="s">
        <v>77</v>
      </c>
      <c r="K10" s="176">
        <v>120000</v>
      </c>
      <c r="L10" s="79">
        <v>8</v>
      </c>
      <c r="M10" s="79">
        <v>0</v>
      </c>
      <c r="N10" s="79">
        <v>42</v>
      </c>
      <c r="O10" s="88">
        <v>3</v>
      </c>
      <c r="P10" s="89">
        <v>0</v>
      </c>
      <c r="Q10" s="90">
        <f>O10+P10</f>
        <v>3</v>
      </c>
      <c r="R10" s="80">
        <f>IFERROR(Q10/N10,"-")</f>
        <v>0.071428571428571</v>
      </c>
      <c r="S10" s="79">
        <v>0</v>
      </c>
      <c r="T10" s="79">
        <v>0</v>
      </c>
      <c r="U10" s="80">
        <f>IFERROR(T10/(Q10),"-")</f>
        <v>0</v>
      </c>
      <c r="V10" s="81">
        <f>IFERROR(K10/SUM(Q10:Q11),"-")</f>
        <v>10000</v>
      </c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>
        <f>SUM(Y10:Y11)-SUM(K10:K11)</f>
        <v>78000</v>
      </c>
      <c r="AC10" s="83">
        <f>SUM(Y10:Y11)/SUM(K10:K11)</f>
        <v>1.65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0.33333333333333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2</v>
      </c>
      <c r="BP10" s="117">
        <f>IF(Q10=0,"",IF(BO10=0,"",(BO10/Q10)))</f>
        <v>0.66666666666667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78</v>
      </c>
      <c r="C11" s="184" t="s">
        <v>58</v>
      </c>
      <c r="D11" s="184"/>
      <c r="E11" s="184" t="s">
        <v>75</v>
      </c>
      <c r="F11" s="184" t="s">
        <v>76</v>
      </c>
      <c r="G11" s="184" t="s">
        <v>66</v>
      </c>
      <c r="H11" s="87"/>
      <c r="I11" s="87"/>
      <c r="J11" s="87"/>
      <c r="K11" s="176"/>
      <c r="L11" s="79">
        <v>32</v>
      </c>
      <c r="M11" s="79">
        <v>22</v>
      </c>
      <c r="N11" s="79">
        <v>5</v>
      </c>
      <c r="O11" s="88">
        <v>9</v>
      </c>
      <c r="P11" s="89">
        <v>0</v>
      </c>
      <c r="Q11" s="90">
        <f>O11+P11</f>
        <v>9</v>
      </c>
      <c r="R11" s="80">
        <f>IFERROR(Q11/N11,"-")</f>
        <v>1.8</v>
      </c>
      <c r="S11" s="79">
        <v>1</v>
      </c>
      <c r="T11" s="79">
        <v>1</v>
      </c>
      <c r="U11" s="80">
        <f>IFERROR(T11/(Q11),"-")</f>
        <v>0.11111111111111</v>
      </c>
      <c r="V11" s="81"/>
      <c r="W11" s="82">
        <v>2</v>
      </c>
      <c r="X11" s="80">
        <f>IF(Q11=0,"-",W11/Q11)</f>
        <v>0.22222222222222</v>
      </c>
      <c r="Y11" s="181">
        <v>198000</v>
      </c>
      <c r="Z11" s="182">
        <f>IFERROR(Y11/Q11,"-")</f>
        <v>22000</v>
      </c>
      <c r="AA11" s="182">
        <f>IFERROR(Y11/W11,"-")</f>
        <v>99000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6</v>
      </c>
      <c r="BP11" s="117">
        <f>IF(Q11=0,"",IF(BO11=0,"",(BO11/Q11)))</f>
        <v>0.66666666666667</v>
      </c>
      <c r="BQ11" s="118">
        <v>1</v>
      </c>
      <c r="BR11" s="119">
        <f>IFERROR(BQ11/BO11,"-")</f>
        <v>0.16666666666667</v>
      </c>
      <c r="BS11" s="120">
        <v>93000</v>
      </c>
      <c r="BT11" s="121">
        <f>IFERROR(BS11/BO11,"-")</f>
        <v>15500</v>
      </c>
      <c r="BU11" s="122"/>
      <c r="BV11" s="122"/>
      <c r="BW11" s="122">
        <v>1</v>
      </c>
      <c r="BX11" s="123">
        <v>3</v>
      </c>
      <c r="BY11" s="124">
        <f>IF(Q11=0,"",IF(BX11=0,"",(BX11/Q11)))</f>
        <v>0.33333333333333</v>
      </c>
      <c r="BZ11" s="125">
        <v>1</v>
      </c>
      <c r="CA11" s="126">
        <f>IFERROR(BZ11/BX11,"-")</f>
        <v>0.33333333333333</v>
      </c>
      <c r="CB11" s="127">
        <v>105000</v>
      </c>
      <c r="CC11" s="128">
        <f>IFERROR(CB11/BX11,"-")</f>
        <v>35000</v>
      </c>
      <c r="CD11" s="129"/>
      <c r="CE11" s="129"/>
      <c r="CF11" s="129">
        <v>1</v>
      </c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2</v>
      </c>
      <c r="CQ11" s="138">
        <v>198000</v>
      </c>
      <c r="CR11" s="138">
        <v>105000</v>
      </c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1.4533333333333</v>
      </c>
      <c r="B12" s="184" t="s">
        <v>79</v>
      </c>
      <c r="C12" s="184" t="s">
        <v>58</v>
      </c>
      <c r="D12" s="184"/>
      <c r="E12" s="184" t="s">
        <v>68</v>
      </c>
      <c r="F12" s="184" t="s">
        <v>80</v>
      </c>
      <c r="G12" s="184" t="s">
        <v>61</v>
      </c>
      <c r="H12" s="87" t="s">
        <v>81</v>
      </c>
      <c r="I12" s="87" t="s">
        <v>71</v>
      </c>
      <c r="J12" s="185" t="s">
        <v>82</v>
      </c>
      <c r="K12" s="176">
        <v>150000</v>
      </c>
      <c r="L12" s="79">
        <v>23</v>
      </c>
      <c r="M12" s="79">
        <v>0</v>
      </c>
      <c r="N12" s="79">
        <v>59</v>
      </c>
      <c r="O12" s="88">
        <v>10</v>
      </c>
      <c r="P12" s="89">
        <v>0</v>
      </c>
      <c r="Q12" s="90">
        <f>O12+P12</f>
        <v>10</v>
      </c>
      <c r="R12" s="80">
        <f>IFERROR(Q12/N12,"-")</f>
        <v>0.16949152542373</v>
      </c>
      <c r="S12" s="79">
        <v>0</v>
      </c>
      <c r="T12" s="79">
        <v>4</v>
      </c>
      <c r="U12" s="80">
        <f>IFERROR(T12/(Q12),"-")</f>
        <v>0.4</v>
      </c>
      <c r="V12" s="81">
        <f>IFERROR(K12/SUM(Q12:Q13),"-")</f>
        <v>6521.7391304348</v>
      </c>
      <c r="W12" s="82">
        <v>3</v>
      </c>
      <c r="X12" s="80">
        <f>IF(Q12=0,"-",W12/Q12)</f>
        <v>0.3</v>
      </c>
      <c r="Y12" s="181">
        <v>100000</v>
      </c>
      <c r="Z12" s="182">
        <f>IFERROR(Y12/Q12,"-")</f>
        <v>10000</v>
      </c>
      <c r="AA12" s="182">
        <f>IFERROR(Y12/W12,"-")</f>
        <v>33333.333333333</v>
      </c>
      <c r="AB12" s="176">
        <f>SUM(Y12:Y13)-SUM(K12:K13)</f>
        <v>68000</v>
      </c>
      <c r="AC12" s="83">
        <f>SUM(Y12:Y13)/SUM(K12:K13)</f>
        <v>1.4533333333333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3</v>
      </c>
      <c r="BG12" s="110">
        <f>IF(Q12=0,"",IF(BF12=0,"",(BF12/Q12)))</f>
        <v>0.3</v>
      </c>
      <c r="BH12" s="109">
        <v>1</v>
      </c>
      <c r="BI12" s="111">
        <f>IFERROR(BH12/BF12,"-")</f>
        <v>0.33333333333333</v>
      </c>
      <c r="BJ12" s="112">
        <v>10000</v>
      </c>
      <c r="BK12" s="113">
        <f>IFERROR(BJ12/BF12,"-")</f>
        <v>3333.3333333333</v>
      </c>
      <c r="BL12" s="114"/>
      <c r="BM12" s="114">
        <v>1</v>
      </c>
      <c r="BN12" s="114"/>
      <c r="BO12" s="116">
        <v>4</v>
      </c>
      <c r="BP12" s="117">
        <f>IF(Q12=0,"",IF(BO12=0,"",(BO12/Q12)))</f>
        <v>0.4</v>
      </c>
      <c r="BQ12" s="118">
        <v>1</v>
      </c>
      <c r="BR12" s="119">
        <f>IFERROR(BQ12/BO12,"-")</f>
        <v>0.25</v>
      </c>
      <c r="BS12" s="120">
        <v>70000</v>
      </c>
      <c r="BT12" s="121">
        <f>IFERROR(BS12/BO12,"-")</f>
        <v>17500</v>
      </c>
      <c r="BU12" s="122"/>
      <c r="BV12" s="122"/>
      <c r="BW12" s="122">
        <v>1</v>
      </c>
      <c r="BX12" s="123">
        <v>3</v>
      </c>
      <c r="BY12" s="124">
        <f>IF(Q12=0,"",IF(BX12=0,"",(BX12/Q12)))</f>
        <v>0.3</v>
      </c>
      <c r="BZ12" s="125">
        <v>1</v>
      </c>
      <c r="CA12" s="126">
        <f>IFERROR(BZ12/BX12,"-")</f>
        <v>0.33333333333333</v>
      </c>
      <c r="CB12" s="127">
        <v>20000</v>
      </c>
      <c r="CC12" s="128">
        <f>IFERROR(CB12/BX12,"-")</f>
        <v>6666.6666666667</v>
      </c>
      <c r="CD12" s="129">
        <v>1</v>
      </c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3</v>
      </c>
      <c r="CQ12" s="138">
        <v>100000</v>
      </c>
      <c r="CR12" s="138">
        <v>70000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83</v>
      </c>
      <c r="C13" s="184" t="s">
        <v>58</v>
      </c>
      <c r="D13" s="184"/>
      <c r="E13" s="184" t="s">
        <v>68</v>
      </c>
      <c r="F13" s="184" t="s">
        <v>80</v>
      </c>
      <c r="G13" s="184" t="s">
        <v>66</v>
      </c>
      <c r="H13" s="87"/>
      <c r="I13" s="87"/>
      <c r="J13" s="87"/>
      <c r="K13" s="176"/>
      <c r="L13" s="79">
        <v>111</v>
      </c>
      <c r="M13" s="79">
        <v>32</v>
      </c>
      <c r="N13" s="79">
        <v>13</v>
      </c>
      <c r="O13" s="88">
        <v>13</v>
      </c>
      <c r="P13" s="89">
        <v>0</v>
      </c>
      <c r="Q13" s="90">
        <f>O13+P13</f>
        <v>13</v>
      </c>
      <c r="R13" s="80">
        <f>IFERROR(Q13/N13,"-")</f>
        <v>1</v>
      </c>
      <c r="S13" s="79">
        <v>3</v>
      </c>
      <c r="T13" s="79">
        <v>1</v>
      </c>
      <c r="U13" s="80">
        <f>IFERROR(T13/(Q13),"-")</f>
        <v>0.076923076923077</v>
      </c>
      <c r="V13" s="81"/>
      <c r="W13" s="82">
        <v>3</v>
      </c>
      <c r="X13" s="80">
        <f>IF(Q13=0,"-",W13/Q13)</f>
        <v>0.23076923076923</v>
      </c>
      <c r="Y13" s="181">
        <v>118000</v>
      </c>
      <c r="Z13" s="182">
        <f>IFERROR(Y13/Q13,"-")</f>
        <v>9076.9230769231</v>
      </c>
      <c r="AA13" s="182">
        <f>IFERROR(Y13/W13,"-")</f>
        <v>39333.333333333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>
        <v>4</v>
      </c>
      <c r="BG13" s="110">
        <f>IF(Q13=0,"",IF(BF13=0,"",(BF13/Q13)))</f>
        <v>0.30769230769231</v>
      </c>
      <c r="BH13" s="109">
        <v>1</v>
      </c>
      <c r="BI13" s="111">
        <f>IFERROR(BH13/BF13,"-")</f>
        <v>0.25</v>
      </c>
      <c r="BJ13" s="112">
        <v>15000</v>
      </c>
      <c r="BK13" s="113">
        <f>IFERROR(BJ13/BF13,"-")</f>
        <v>3750</v>
      </c>
      <c r="BL13" s="114"/>
      <c r="BM13" s="114"/>
      <c r="BN13" s="114">
        <v>1</v>
      </c>
      <c r="BO13" s="116">
        <v>6</v>
      </c>
      <c r="BP13" s="117">
        <f>IF(Q13=0,"",IF(BO13=0,"",(BO13/Q13)))</f>
        <v>0.46153846153846</v>
      </c>
      <c r="BQ13" s="118">
        <v>1</v>
      </c>
      <c r="BR13" s="119">
        <f>IFERROR(BQ13/BO13,"-")</f>
        <v>0.16666666666667</v>
      </c>
      <c r="BS13" s="120">
        <v>43000</v>
      </c>
      <c r="BT13" s="121">
        <f>IFERROR(BS13/BO13,"-")</f>
        <v>7166.6666666667</v>
      </c>
      <c r="BU13" s="122"/>
      <c r="BV13" s="122"/>
      <c r="BW13" s="122">
        <v>1</v>
      </c>
      <c r="BX13" s="123">
        <v>3</v>
      </c>
      <c r="BY13" s="124">
        <f>IF(Q13=0,"",IF(BX13=0,"",(BX13/Q13)))</f>
        <v>0.23076923076923</v>
      </c>
      <c r="BZ13" s="125">
        <v>1</v>
      </c>
      <c r="CA13" s="126">
        <f>IFERROR(BZ13/BX13,"-")</f>
        <v>0.33333333333333</v>
      </c>
      <c r="CB13" s="127">
        <v>60000</v>
      </c>
      <c r="CC13" s="128">
        <f>IFERROR(CB13/BX13,"-")</f>
        <v>20000</v>
      </c>
      <c r="CD13" s="129"/>
      <c r="CE13" s="129"/>
      <c r="CF13" s="129">
        <v>1</v>
      </c>
      <c r="CG13" s="130"/>
      <c r="CH13" s="131">
        <f>IF(Q13=0,"",IF(CG13=0,"",(CG13/Q13)))</f>
        <v>0</v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3</v>
      </c>
      <c r="CQ13" s="138">
        <v>118000</v>
      </c>
      <c r="CR13" s="138">
        <v>60000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0.14</v>
      </c>
      <c r="B14" s="184" t="s">
        <v>84</v>
      </c>
      <c r="C14" s="184" t="s">
        <v>58</v>
      </c>
      <c r="D14" s="184"/>
      <c r="E14" s="184" t="s">
        <v>75</v>
      </c>
      <c r="F14" s="184" t="s">
        <v>85</v>
      </c>
      <c r="G14" s="184" t="s">
        <v>61</v>
      </c>
      <c r="H14" s="87" t="s">
        <v>81</v>
      </c>
      <c r="I14" s="87" t="s">
        <v>71</v>
      </c>
      <c r="J14" s="87" t="s">
        <v>86</v>
      </c>
      <c r="K14" s="176">
        <v>150000</v>
      </c>
      <c r="L14" s="79">
        <v>27</v>
      </c>
      <c r="M14" s="79">
        <v>0</v>
      </c>
      <c r="N14" s="79">
        <v>96</v>
      </c>
      <c r="O14" s="88">
        <v>12</v>
      </c>
      <c r="P14" s="89">
        <v>0</v>
      </c>
      <c r="Q14" s="90">
        <f>O14+P14</f>
        <v>12</v>
      </c>
      <c r="R14" s="80">
        <f>IFERROR(Q14/N14,"-")</f>
        <v>0.125</v>
      </c>
      <c r="S14" s="79">
        <v>1</v>
      </c>
      <c r="T14" s="79">
        <v>2</v>
      </c>
      <c r="U14" s="80">
        <f>IFERROR(T14/(Q14),"-")</f>
        <v>0.16666666666667</v>
      </c>
      <c r="V14" s="81">
        <f>IFERROR(K14/SUM(Q14:Q15),"-")</f>
        <v>6521.7391304348</v>
      </c>
      <c r="W14" s="82">
        <v>2</v>
      </c>
      <c r="X14" s="80">
        <f>IF(Q14=0,"-",W14/Q14)</f>
        <v>0.16666666666667</v>
      </c>
      <c r="Y14" s="181">
        <v>21000</v>
      </c>
      <c r="Z14" s="182">
        <f>IFERROR(Y14/Q14,"-")</f>
        <v>1750</v>
      </c>
      <c r="AA14" s="182">
        <f>IFERROR(Y14/W14,"-")</f>
        <v>10500</v>
      </c>
      <c r="AB14" s="176">
        <f>SUM(Y14:Y15)-SUM(K14:K15)</f>
        <v>-129000</v>
      </c>
      <c r="AC14" s="83">
        <f>SUM(Y14:Y15)/SUM(K14:K15)</f>
        <v>0.14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>
        <v>1</v>
      </c>
      <c r="AO14" s="98">
        <f>IF(Q14=0,"",IF(AN14=0,"",(AN14/Q14)))</f>
        <v>0.083333333333333</v>
      </c>
      <c r="AP14" s="97"/>
      <c r="AQ14" s="99">
        <f>IFERROR(AP14/AN14,"-")</f>
        <v>0</v>
      </c>
      <c r="AR14" s="100"/>
      <c r="AS14" s="101">
        <f>IFERROR(AR14/AN14,"-")</f>
        <v>0</v>
      </c>
      <c r="AT14" s="102"/>
      <c r="AU14" s="102"/>
      <c r="AV14" s="102"/>
      <c r="AW14" s="103">
        <v>1</v>
      </c>
      <c r="AX14" s="104">
        <f>IF(Q14=0,"",IF(AW14=0,"",(AW14/Q14)))</f>
        <v>0.083333333333333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4</v>
      </c>
      <c r="BG14" s="110">
        <f>IF(Q14=0,"",IF(BF14=0,"",(BF14/Q14)))</f>
        <v>0.33333333333333</v>
      </c>
      <c r="BH14" s="109">
        <v>1</v>
      </c>
      <c r="BI14" s="111">
        <f>IFERROR(BH14/BF14,"-")</f>
        <v>0.25</v>
      </c>
      <c r="BJ14" s="112">
        <v>18000</v>
      </c>
      <c r="BK14" s="113">
        <f>IFERROR(BJ14/BF14,"-")</f>
        <v>4500</v>
      </c>
      <c r="BL14" s="114"/>
      <c r="BM14" s="114"/>
      <c r="BN14" s="114">
        <v>1</v>
      </c>
      <c r="BO14" s="116">
        <v>4</v>
      </c>
      <c r="BP14" s="117">
        <f>IF(Q14=0,"",IF(BO14=0,"",(BO14/Q14)))</f>
        <v>0.33333333333333</v>
      </c>
      <c r="BQ14" s="118">
        <v>1</v>
      </c>
      <c r="BR14" s="119">
        <f>IFERROR(BQ14/BO14,"-")</f>
        <v>0.25</v>
      </c>
      <c r="BS14" s="120">
        <v>3000</v>
      </c>
      <c r="BT14" s="121">
        <f>IFERROR(BS14/BO14,"-")</f>
        <v>750</v>
      </c>
      <c r="BU14" s="122">
        <v>1</v>
      </c>
      <c r="BV14" s="122"/>
      <c r="BW14" s="122"/>
      <c r="BX14" s="123">
        <v>2</v>
      </c>
      <c r="BY14" s="124">
        <f>IF(Q14=0,"",IF(BX14=0,"",(BX14/Q14)))</f>
        <v>0.16666666666667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21000</v>
      </c>
      <c r="CR14" s="138">
        <v>18000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87</v>
      </c>
      <c r="C15" s="184" t="s">
        <v>58</v>
      </c>
      <c r="D15" s="184"/>
      <c r="E15" s="184" t="s">
        <v>75</v>
      </c>
      <c r="F15" s="184" t="s">
        <v>85</v>
      </c>
      <c r="G15" s="184" t="s">
        <v>66</v>
      </c>
      <c r="H15" s="87"/>
      <c r="I15" s="87"/>
      <c r="J15" s="87"/>
      <c r="K15" s="176"/>
      <c r="L15" s="79">
        <v>88</v>
      </c>
      <c r="M15" s="79">
        <v>41</v>
      </c>
      <c r="N15" s="79">
        <v>10</v>
      </c>
      <c r="O15" s="88">
        <v>11</v>
      </c>
      <c r="P15" s="89">
        <v>0</v>
      </c>
      <c r="Q15" s="90">
        <f>O15+P15</f>
        <v>11</v>
      </c>
      <c r="R15" s="80">
        <f>IFERROR(Q15/N15,"-")</f>
        <v>1.1</v>
      </c>
      <c r="S15" s="79">
        <v>1</v>
      </c>
      <c r="T15" s="79">
        <v>0</v>
      </c>
      <c r="U15" s="80">
        <f>IFERROR(T15/(Q15),"-")</f>
        <v>0</v>
      </c>
      <c r="V15" s="81"/>
      <c r="W15" s="82">
        <v>0</v>
      </c>
      <c r="X15" s="80">
        <f>IF(Q15=0,"-",W15/Q15)</f>
        <v>0</v>
      </c>
      <c r="Y15" s="181">
        <v>0</v>
      </c>
      <c r="Z15" s="182">
        <f>IFERROR(Y15/Q15,"-")</f>
        <v>0</v>
      </c>
      <c r="AA15" s="182" t="str">
        <f>IFERROR(Y15/W15,"-")</f>
        <v>-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3</v>
      </c>
      <c r="BG15" s="110">
        <f>IF(Q15=0,"",IF(BF15=0,"",(BF15/Q15)))</f>
        <v>0.27272727272727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3</v>
      </c>
      <c r="BP15" s="117">
        <f>IF(Q15=0,"",IF(BO15=0,"",(BO15/Q15)))</f>
        <v>0.27272727272727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4</v>
      </c>
      <c r="BY15" s="124">
        <f>IF(Q15=0,"",IF(BX15=0,"",(BX15/Q15)))</f>
        <v>0.36363636363636</v>
      </c>
      <c r="BZ15" s="125"/>
      <c r="CA15" s="126">
        <f>IFERROR(BZ15/BX15,"-")</f>
        <v>0</v>
      </c>
      <c r="CB15" s="127"/>
      <c r="CC15" s="128">
        <f>IFERROR(CB15/BX15,"-")</f>
        <v>0</v>
      </c>
      <c r="CD15" s="129"/>
      <c r="CE15" s="129"/>
      <c r="CF15" s="129"/>
      <c r="CG15" s="130">
        <v>1</v>
      </c>
      <c r="CH15" s="131">
        <f>IF(Q15=0,"",IF(CG15=0,"",(CG15/Q15)))</f>
        <v>0.090909090909091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1.5692307692308</v>
      </c>
      <c r="B16" s="184" t="s">
        <v>88</v>
      </c>
      <c r="C16" s="184" t="s">
        <v>58</v>
      </c>
      <c r="D16" s="184"/>
      <c r="E16" s="184" t="s">
        <v>68</v>
      </c>
      <c r="F16" s="184" t="s">
        <v>89</v>
      </c>
      <c r="G16" s="184" t="s">
        <v>61</v>
      </c>
      <c r="H16" s="87" t="s">
        <v>90</v>
      </c>
      <c r="I16" s="87" t="s">
        <v>71</v>
      </c>
      <c r="J16" s="185" t="s">
        <v>91</v>
      </c>
      <c r="K16" s="176">
        <v>130000</v>
      </c>
      <c r="L16" s="79">
        <v>19</v>
      </c>
      <c r="M16" s="79">
        <v>0</v>
      </c>
      <c r="N16" s="79">
        <v>77</v>
      </c>
      <c r="O16" s="88">
        <v>8</v>
      </c>
      <c r="P16" s="89">
        <v>0</v>
      </c>
      <c r="Q16" s="90">
        <f>O16+P16</f>
        <v>8</v>
      </c>
      <c r="R16" s="80">
        <f>IFERROR(Q16/N16,"-")</f>
        <v>0.1038961038961</v>
      </c>
      <c r="S16" s="79">
        <v>0</v>
      </c>
      <c r="T16" s="79">
        <v>1</v>
      </c>
      <c r="U16" s="80">
        <f>IFERROR(T16/(Q16),"-")</f>
        <v>0.125</v>
      </c>
      <c r="V16" s="81">
        <f>IFERROR(K16/SUM(Q16:Q17),"-")</f>
        <v>7647.0588235294</v>
      </c>
      <c r="W16" s="82">
        <v>0</v>
      </c>
      <c r="X16" s="80">
        <f>IF(Q16=0,"-",W16/Q16)</f>
        <v>0</v>
      </c>
      <c r="Y16" s="181">
        <v>0</v>
      </c>
      <c r="Z16" s="182">
        <f>IFERROR(Y16/Q16,"-")</f>
        <v>0</v>
      </c>
      <c r="AA16" s="182" t="str">
        <f>IFERROR(Y16/W16,"-")</f>
        <v>-</v>
      </c>
      <c r="AB16" s="176">
        <f>SUM(Y16:Y17)-SUM(K16:K17)</f>
        <v>74000</v>
      </c>
      <c r="AC16" s="83">
        <f>SUM(Y16:Y17)/SUM(K16:K17)</f>
        <v>1.5692307692308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>
        <v>1</v>
      </c>
      <c r="AO16" s="98">
        <f>IF(Q16=0,"",IF(AN16=0,"",(AN16/Q16)))</f>
        <v>0.125</v>
      </c>
      <c r="AP16" s="97"/>
      <c r="AQ16" s="99">
        <f>IFERROR(AP16/AN16,"-")</f>
        <v>0</v>
      </c>
      <c r="AR16" s="100"/>
      <c r="AS16" s="101">
        <f>IFERROR(AR16/AN16,"-")</f>
        <v>0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1</v>
      </c>
      <c r="BG16" s="110">
        <f>IF(Q16=0,"",IF(BF16=0,"",(BF16/Q16)))</f>
        <v>0.125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5</v>
      </c>
      <c r="BP16" s="117">
        <f>IF(Q16=0,"",IF(BO16=0,"",(BO16/Q16)))</f>
        <v>0.625</v>
      </c>
      <c r="BQ16" s="118"/>
      <c r="BR16" s="119">
        <f>IFERROR(BQ16/BO16,"-")</f>
        <v>0</v>
      </c>
      <c r="BS16" s="120"/>
      <c r="BT16" s="121">
        <f>IFERROR(BS16/BO16,"-")</f>
        <v>0</v>
      </c>
      <c r="BU16" s="122"/>
      <c r="BV16" s="122"/>
      <c r="BW16" s="122"/>
      <c r="BX16" s="123">
        <v>1</v>
      </c>
      <c r="BY16" s="124">
        <f>IF(Q16=0,"",IF(BX16=0,"",(BX16/Q16)))</f>
        <v>0.125</v>
      </c>
      <c r="BZ16" s="125"/>
      <c r="CA16" s="126">
        <f>IFERROR(BZ16/BX16,"-")</f>
        <v>0</v>
      </c>
      <c r="CB16" s="127"/>
      <c r="CC16" s="128">
        <f>IFERROR(CB16/BX16,"-")</f>
        <v>0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92</v>
      </c>
      <c r="C17" s="184" t="s">
        <v>58</v>
      </c>
      <c r="D17" s="184"/>
      <c r="E17" s="184" t="s">
        <v>68</v>
      </c>
      <c r="F17" s="184" t="s">
        <v>89</v>
      </c>
      <c r="G17" s="184" t="s">
        <v>66</v>
      </c>
      <c r="H17" s="87"/>
      <c r="I17" s="87"/>
      <c r="J17" s="87"/>
      <c r="K17" s="176"/>
      <c r="L17" s="79">
        <v>55</v>
      </c>
      <c r="M17" s="79">
        <v>40</v>
      </c>
      <c r="N17" s="79">
        <v>8</v>
      </c>
      <c r="O17" s="88">
        <v>9</v>
      </c>
      <c r="P17" s="89">
        <v>0</v>
      </c>
      <c r="Q17" s="90">
        <f>O17+P17</f>
        <v>9</v>
      </c>
      <c r="R17" s="80">
        <f>IFERROR(Q17/N17,"-")</f>
        <v>1.125</v>
      </c>
      <c r="S17" s="79">
        <v>2</v>
      </c>
      <c r="T17" s="79">
        <v>2</v>
      </c>
      <c r="U17" s="80">
        <f>IFERROR(T17/(Q17),"-")</f>
        <v>0.22222222222222</v>
      </c>
      <c r="V17" s="81"/>
      <c r="W17" s="82">
        <v>3</v>
      </c>
      <c r="X17" s="80">
        <f>IF(Q17=0,"-",W17/Q17)</f>
        <v>0.33333333333333</v>
      </c>
      <c r="Y17" s="181">
        <v>204000</v>
      </c>
      <c r="Z17" s="182">
        <f>IFERROR(Y17/Q17,"-")</f>
        <v>22666.666666667</v>
      </c>
      <c r="AA17" s="182">
        <f>IFERROR(Y17/W17,"-")</f>
        <v>68000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1</v>
      </c>
      <c r="BG17" s="110">
        <f>IF(Q17=0,"",IF(BF17=0,"",(BF17/Q17)))</f>
        <v>0.11111111111111</v>
      </c>
      <c r="BH17" s="109">
        <v>1</v>
      </c>
      <c r="BI17" s="111">
        <f>IFERROR(BH17/BF17,"-")</f>
        <v>1</v>
      </c>
      <c r="BJ17" s="112">
        <v>50000</v>
      </c>
      <c r="BK17" s="113">
        <f>IFERROR(BJ17/BF17,"-")</f>
        <v>50000</v>
      </c>
      <c r="BL17" s="114"/>
      <c r="BM17" s="114"/>
      <c r="BN17" s="114">
        <v>1</v>
      </c>
      <c r="BO17" s="116">
        <v>2</v>
      </c>
      <c r="BP17" s="117">
        <f>IF(Q17=0,"",IF(BO17=0,"",(BO17/Q17)))</f>
        <v>0.22222222222222</v>
      </c>
      <c r="BQ17" s="118">
        <v>1</v>
      </c>
      <c r="BR17" s="119">
        <f>IFERROR(BQ17/BO17,"-")</f>
        <v>0.5</v>
      </c>
      <c r="BS17" s="120">
        <v>10000</v>
      </c>
      <c r="BT17" s="121">
        <f>IFERROR(BS17/BO17,"-")</f>
        <v>5000</v>
      </c>
      <c r="BU17" s="122"/>
      <c r="BV17" s="122">
        <v>1</v>
      </c>
      <c r="BW17" s="122"/>
      <c r="BX17" s="123">
        <v>6</v>
      </c>
      <c r="BY17" s="124">
        <f>IF(Q17=0,"",IF(BX17=0,"",(BX17/Q17)))</f>
        <v>0.66666666666667</v>
      </c>
      <c r="BZ17" s="125">
        <v>1</v>
      </c>
      <c r="CA17" s="126">
        <f>IFERROR(BZ17/BX17,"-")</f>
        <v>0.16666666666667</v>
      </c>
      <c r="CB17" s="127">
        <v>144000</v>
      </c>
      <c r="CC17" s="128">
        <f>IFERROR(CB17/BX17,"-")</f>
        <v>24000</v>
      </c>
      <c r="CD17" s="129"/>
      <c r="CE17" s="129"/>
      <c r="CF17" s="129">
        <v>1</v>
      </c>
      <c r="CG17" s="130"/>
      <c r="CH17" s="131">
        <f>IF(Q17=0,"",IF(CG17=0,"",(CG17/Q17)))</f>
        <v>0</v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3</v>
      </c>
      <c r="CQ17" s="138">
        <v>204000</v>
      </c>
      <c r="CR17" s="138">
        <v>144000</v>
      </c>
      <c r="CS17" s="138"/>
      <c r="CT17" s="139" t="str">
        <f>IF(AND(CR17=0,CS17=0),"",IF(AND(CR17&lt;=100000,CS17&lt;=100000),"",IF(CR17/CQ17&gt;0.7,"男高",IF(CS17/CQ17&gt;0.7,"女高",""))))</f>
        <v>男高</v>
      </c>
    </row>
    <row r="18" spans="1:99">
      <c r="A18" s="78">
        <f>AC18</f>
        <v>1.4923076923077</v>
      </c>
      <c r="B18" s="184" t="s">
        <v>93</v>
      </c>
      <c r="C18" s="184" t="s">
        <v>58</v>
      </c>
      <c r="D18" s="184"/>
      <c r="E18" s="184" t="s">
        <v>75</v>
      </c>
      <c r="F18" s="184" t="s">
        <v>94</v>
      </c>
      <c r="G18" s="184" t="s">
        <v>61</v>
      </c>
      <c r="H18" s="87" t="s">
        <v>90</v>
      </c>
      <c r="I18" s="87" t="s">
        <v>71</v>
      </c>
      <c r="J18" s="87" t="s">
        <v>86</v>
      </c>
      <c r="K18" s="176">
        <v>130000</v>
      </c>
      <c r="L18" s="79">
        <v>12</v>
      </c>
      <c r="M18" s="79">
        <v>0</v>
      </c>
      <c r="N18" s="79">
        <v>48</v>
      </c>
      <c r="O18" s="88">
        <v>7</v>
      </c>
      <c r="P18" s="89">
        <v>0</v>
      </c>
      <c r="Q18" s="90">
        <f>O18+P18</f>
        <v>7</v>
      </c>
      <c r="R18" s="80">
        <f>IFERROR(Q18/N18,"-")</f>
        <v>0.14583333333333</v>
      </c>
      <c r="S18" s="79">
        <v>2</v>
      </c>
      <c r="T18" s="79">
        <v>2</v>
      </c>
      <c r="U18" s="80">
        <f>IFERROR(T18/(Q18),"-")</f>
        <v>0.28571428571429</v>
      </c>
      <c r="V18" s="81">
        <f>IFERROR(K18/SUM(Q18:Q19),"-")</f>
        <v>8125</v>
      </c>
      <c r="W18" s="82">
        <v>3</v>
      </c>
      <c r="X18" s="80">
        <f>IF(Q18=0,"-",W18/Q18)</f>
        <v>0.42857142857143</v>
      </c>
      <c r="Y18" s="181">
        <v>194000</v>
      </c>
      <c r="Z18" s="182">
        <f>IFERROR(Y18/Q18,"-")</f>
        <v>27714.285714286</v>
      </c>
      <c r="AA18" s="182">
        <f>IFERROR(Y18/W18,"-")</f>
        <v>64666.666666667</v>
      </c>
      <c r="AB18" s="176">
        <f>SUM(Y18:Y19)-SUM(K18:K19)</f>
        <v>64000</v>
      </c>
      <c r="AC18" s="83">
        <f>SUM(Y18:Y19)/SUM(K18:K19)</f>
        <v>1.4923076923077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>
        <v>1</v>
      </c>
      <c r="AO18" s="98">
        <f>IF(Q18=0,"",IF(AN18=0,"",(AN18/Q18)))</f>
        <v>0.14285714285714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</v>
      </c>
      <c r="AX18" s="104">
        <f>IF(Q18=0,"",IF(AW18=0,"",(AW18/Q18)))</f>
        <v>0.14285714285714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5</v>
      </c>
      <c r="BP18" s="117">
        <f>IF(Q18=0,"",IF(BO18=0,"",(BO18/Q18)))</f>
        <v>0.71428571428571</v>
      </c>
      <c r="BQ18" s="118">
        <v>3</v>
      </c>
      <c r="BR18" s="119">
        <f>IFERROR(BQ18/BO18,"-")</f>
        <v>0.6</v>
      </c>
      <c r="BS18" s="120">
        <v>194000</v>
      </c>
      <c r="BT18" s="121">
        <f>IFERROR(BS18/BO18,"-")</f>
        <v>38800</v>
      </c>
      <c r="BU18" s="122">
        <v>2</v>
      </c>
      <c r="BV18" s="122"/>
      <c r="BW18" s="122">
        <v>1</v>
      </c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3</v>
      </c>
      <c r="CQ18" s="138">
        <v>194000</v>
      </c>
      <c r="CR18" s="138">
        <v>186000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/>
      <c r="B19" s="184" t="s">
        <v>95</v>
      </c>
      <c r="C19" s="184" t="s">
        <v>58</v>
      </c>
      <c r="D19" s="184"/>
      <c r="E19" s="184" t="s">
        <v>75</v>
      </c>
      <c r="F19" s="184" t="s">
        <v>94</v>
      </c>
      <c r="G19" s="184" t="s">
        <v>66</v>
      </c>
      <c r="H19" s="87"/>
      <c r="I19" s="87"/>
      <c r="J19" s="87"/>
      <c r="K19" s="176"/>
      <c r="L19" s="79">
        <v>45</v>
      </c>
      <c r="M19" s="79">
        <v>36</v>
      </c>
      <c r="N19" s="79">
        <v>6</v>
      </c>
      <c r="O19" s="88">
        <v>9</v>
      </c>
      <c r="P19" s="89">
        <v>0</v>
      </c>
      <c r="Q19" s="90">
        <f>O19+P19</f>
        <v>9</v>
      </c>
      <c r="R19" s="80">
        <f>IFERROR(Q19/N19,"-")</f>
        <v>1.5</v>
      </c>
      <c r="S19" s="79">
        <v>0</v>
      </c>
      <c r="T19" s="79">
        <v>1</v>
      </c>
      <c r="U19" s="80">
        <f>IFERROR(T19/(Q19),"-")</f>
        <v>0.11111111111111</v>
      </c>
      <c r="V19" s="81"/>
      <c r="W19" s="82">
        <v>0</v>
      </c>
      <c r="X19" s="80">
        <f>IF(Q19=0,"-",W19/Q19)</f>
        <v>0</v>
      </c>
      <c r="Y19" s="181">
        <v>0</v>
      </c>
      <c r="Z19" s="182">
        <f>IFERROR(Y19/Q19,"-")</f>
        <v>0</v>
      </c>
      <c r="AA19" s="182" t="str">
        <f>IFERROR(Y19/W19,"-")</f>
        <v>-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0.11111111111111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>
        <v>1</v>
      </c>
      <c r="BG19" s="110">
        <f>IF(Q19=0,"",IF(BF19=0,"",(BF19/Q19)))</f>
        <v>0.11111111111111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1</v>
      </c>
      <c r="BP19" s="117">
        <f>IF(Q19=0,"",IF(BO19=0,"",(BO19/Q19)))</f>
        <v>0.11111111111111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6</v>
      </c>
      <c r="BY19" s="124">
        <f>IF(Q19=0,"",IF(BX19=0,"",(BX19/Q19)))</f>
        <v>0.66666666666667</v>
      </c>
      <c r="BZ19" s="125"/>
      <c r="CA19" s="126">
        <f>IFERROR(BZ19/BX19,"-")</f>
        <v>0</v>
      </c>
      <c r="CB19" s="127"/>
      <c r="CC19" s="128">
        <f>IFERROR(CB19/BX19,"-")</f>
        <v>0</v>
      </c>
      <c r="CD19" s="129"/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0</v>
      </c>
      <c r="CQ19" s="138">
        <v>0</v>
      </c>
      <c r="CR19" s="138"/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4.8307692307692</v>
      </c>
      <c r="B20" s="184" t="s">
        <v>96</v>
      </c>
      <c r="C20" s="184" t="s">
        <v>58</v>
      </c>
      <c r="D20" s="184"/>
      <c r="E20" s="184" t="s">
        <v>68</v>
      </c>
      <c r="F20" s="184" t="s">
        <v>97</v>
      </c>
      <c r="G20" s="184" t="s">
        <v>61</v>
      </c>
      <c r="H20" s="87" t="s">
        <v>98</v>
      </c>
      <c r="I20" s="87" t="s">
        <v>71</v>
      </c>
      <c r="J20" s="186" t="s">
        <v>99</v>
      </c>
      <c r="K20" s="176">
        <v>130000</v>
      </c>
      <c r="L20" s="79">
        <v>18</v>
      </c>
      <c r="M20" s="79">
        <v>0</v>
      </c>
      <c r="N20" s="79">
        <v>104</v>
      </c>
      <c r="O20" s="88">
        <v>11</v>
      </c>
      <c r="P20" s="89">
        <v>1</v>
      </c>
      <c r="Q20" s="90">
        <f>O20+P20</f>
        <v>12</v>
      </c>
      <c r="R20" s="80">
        <f>IFERROR(Q20/N20,"-")</f>
        <v>0.11538461538462</v>
      </c>
      <c r="S20" s="79">
        <v>3</v>
      </c>
      <c r="T20" s="79">
        <v>1</v>
      </c>
      <c r="U20" s="80">
        <f>IFERROR(T20/(Q20),"-")</f>
        <v>0.083333333333333</v>
      </c>
      <c r="V20" s="81">
        <f>IFERROR(K20/SUM(Q20:Q21),"-")</f>
        <v>7222.2222222222</v>
      </c>
      <c r="W20" s="82">
        <v>3</v>
      </c>
      <c r="X20" s="80">
        <f>IF(Q20=0,"-",W20/Q20)</f>
        <v>0.25</v>
      </c>
      <c r="Y20" s="181">
        <v>628000</v>
      </c>
      <c r="Z20" s="182">
        <f>IFERROR(Y20/Q20,"-")</f>
        <v>52333.333333333</v>
      </c>
      <c r="AA20" s="182">
        <f>IFERROR(Y20/W20,"-")</f>
        <v>209333.33333333</v>
      </c>
      <c r="AB20" s="176">
        <f>SUM(Y20:Y21)-SUM(K20:K21)</f>
        <v>498000</v>
      </c>
      <c r="AC20" s="83">
        <f>SUM(Y20:Y21)/SUM(K20:K21)</f>
        <v>4.8307692307692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4</v>
      </c>
      <c r="BG20" s="110">
        <f>IF(Q20=0,"",IF(BF20=0,"",(BF20/Q20)))</f>
        <v>0.33333333333333</v>
      </c>
      <c r="BH20" s="109">
        <v>1</v>
      </c>
      <c r="BI20" s="111">
        <f>IFERROR(BH20/BF20,"-")</f>
        <v>0.25</v>
      </c>
      <c r="BJ20" s="112">
        <v>3000</v>
      </c>
      <c r="BK20" s="113">
        <f>IFERROR(BJ20/BF20,"-")</f>
        <v>750</v>
      </c>
      <c r="BL20" s="114">
        <v>1</v>
      </c>
      <c r="BM20" s="114"/>
      <c r="BN20" s="114"/>
      <c r="BO20" s="116">
        <v>6</v>
      </c>
      <c r="BP20" s="117">
        <f>IF(Q20=0,"",IF(BO20=0,"",(BO20/Q20)))</f>
        <v>0.5</v>
      </c>
      <c r="BQ20" s="118">
        <v>2</v>
      </c>
      <c r="BR20" s="119">
        <f>IFERROR(BQ20/BO20,"-")</f>
        <v>0.33333333333333</v>
      </c>
      <c r="BS20" s="120">
        <v>625000</v>
      </c>
      <c r="BT20" s="121">
        <f>IFERROR(BS20/BO20,"-")</f>
        <v>104166.66666667</v>
      </c>
      <c r="BU20" s="122"/>
      <c r="BV20" s="122">
        <v>1</v>
      </c>
      <c r="BW20" s="122">
        <v>1</v>
      </c>
      <c r="BX20" s="123">
        <v>2</v>
      </c>
      <c r="BY20" s="124">
        <f>IF(Q20=0,"",IF(BX20=0,"",(BX20/Q20)))</f>
        <v>0.16666666666667</v>
      </c>
      <c r="BZ20" s="125"/>
      <c r="CA20" s="126">
        <f>IFERROR(BZ20/BX20,"-")</f>
        <v>0</v>
      </c>
      <c r="CB20" s="127"/>
      <c r="CC20" s="128">
        <f>IFERROR(CB20/BX20,"-")</f>
        <v>0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3</v>
      </c>
      <c r="CQ20" s="138">
        <v>628000</v>
      </c>
      <c r="CR20" s="138">
        <v>615000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/>
      <c r="B21" s="184" t="s">
        <v>100</v>
      </c>
      <c r="C21" s="184" t="s">
        <v>58</v>
      </c>
      <c r="D21" s="184"/>
      <c r="E21" s="184" t="s">
        <v>68</v>
      </c>
      <c r="F21" s="184" t="s">
        <v>97</v>
      </c>
      <c r="G21" s="184" t="s">
        <v>66</v>
      </c>
      <c r="H21" s="87"/>
      <c r="I21" s="87"/>
      <c r="J21" s="87"/>
      <c r="K21" s="176"/>
      <c r="L21" s="79">
        <v>76</v>
      </c>
      <c r="M21" s="79">
        <v>32</v>
      </c>
      <c r="N21" s="79">
        <v>6</v>
      </c>
      <c r="O21" s="88">
        <v>6</v>
      </c>
      <c r="P21" s="89">
        <v>0</v>
      </c>
      <c r="Q21" s="90">
        <f>O21+P21</f>
        <v>6</v>
      </c>
      <c r="R21" s="80">
        <f>IFERROR(Q21/N21,"-")</f>
        <v>1</v>
      </c>
      <c r="S21" s="79">
        <v>0</v>
      </c>
      <c r="T21" s="79">
        <v>1</v>
      </c>
      <c r="U21" s="80">
        <f>IFERROR(T21/(Q21),"-")</f>
        <v>0.16666666666667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>
        <v>1</v>
      </c>
      <c r="AX21" s="104">
        <f>IF(Q21=0,"",IF(AW21=0,"",(AW21/Q21)))</f>
        <v>0.16666666666667</v>
      </c>
      <c r="AY21" s="103"/>
      <c r="AZ21" s="105">
        <f>IFERROR(AY21/AW21,"-")</f>
        <v>0</v>
      </c>
      <c r="BA21" s="106"/>
      <c r="BB21" s="107">
        <f>IFERROR(BA21/AW21,"-")</f>
        <v>0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2</v>
      </c>
      <c r="BP21" s="117">
        <f>IF(Q21=0,"",IF(BO21=0,"",(BO21/Q21)))</f>
        <v>0.33333333333333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3</v>
      </c>
      <c r="BY21" s="124">
        <f>IF(Q21=0,"",IF(BX21=0,"",(BX21/Q21)))</f>
        <v>0.5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0.63846153846154</v>
      </c>
      <c r="B22" s="184" t="s">
        <v>101</v>
      </c>
      <c r="C22" s="184" t="s">
        <v>58</v>
      </c>
      <c r="D22" s="184"/>
      <c r="E22" s="184" t="s">
        <v>75</v>
      </c>
      <c r="F22" s="184" t="s">
        <v>80</v>
      </c>
      <c r="G22" s="184" t="s">
        <v>61</v>
      </c>
      <c r="H22" s="87" t="s">
        <v>98</v>
      </c>
      <c r="I22" s="87" t="s">
        <v>71</v>
      </c>
      <c r="J22" s="185" t="s">
        <v>102</v>
      </c>
      <c r="K22" s="176">
        <v>130000</v>
      </c>
      <c r="L22" s="79">
        <v>10</v>
      </c>
      <c r="M22" s="79">
        <v>0</v>
      </c>
      <c r="N22" s="79">
        <v>42</v>
      </c>
      <c r="O22" s="88">
        <v>1</v>
      </c>
      <c r="P22" s="89">
        <v>0</v>
      </c>
      <c r="Q22" s="90">
        <f>O22+P22</f>
        <v>1</v>
      </c>
      <c r="R22" s="80">
        <f>IFERROR(Q22/N22,"-")</f>
        <v>0.023809523809524</v>
      </c>
      <c r="S22" s="79">
        <v>0</v>
      </c>
      <c r="T22" s="79">
        <v>0</v>
      </c>
      <c r="U22" s="80">
        <f>IFERROR(T22/(Q22),"-")</f>
        <v>0</v>
      </c>
      <c r="V22" s="81">
        <f>IFERROR(K22/SUM(Q22:Q23),"-")</f>
        <v>21666.666666667</v>
      </c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>
        <f>SUM(Y22:Y23)-SUM(K22:K23)</f>
        <v>-47000</v>
      </c>
      <c r="AC22" s="83">
        <f>SUM(Y22:Y23)/SUM(K22:K23)</f>
        <v>0.63846153846154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1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/>
      <c r="BY22" s="124">
        <f>IF(Q22=0,"",IF(BX22=0,"",(BX22/Q22)))</f>
        <v>0</v>
      </c>
      <c r="BZ22" s="125"/>
      <c r="CA22" s="126" t="str">
        <f>IFERROR(BZ22/BX22,"-")</f>
        <v>-</v>
      </c>
      <c r="CB22" s="127"/>
      <c r="CC22" s="128" t="str">
        <f>IFERROR(CB22/BX22,"-")</f>
        <v>-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103</v>
      </c>
      <c r="C23" s="184" t="s">
        <v>58</v>
      </c>
      <c r="D23" s="184"/>
      <c r="E23" s="184" t="s">
        <v>75</v>
      </c>
      <c r="F23" s="184" t="s">
        <v>80</v>
      </c>
      <c r="G23" s="184" t="s">
        <v>66</v>
      </c>
      <c r="H23" s="87"/>
      <c r="I23" s="87"/>
      <c r="J23" s="87"/>
      <c r="K23" s="176"/>
      <c r="L23" s="79">
        <v>32</v>
      </c>
      <c r="M23" s="79">
        <v>26</v>
      </c>
      <c r="N23" s="79">
        <v>3</v>
      </c>
      <c r="O23" s="88">
        <v>5</v>
      </c>
      <c r="P23" s="89">
        <v>0</v>
      </c>
      <c r="Q23" s="90">
        <f>O23+P23</f>
        <v>5</v>
      </c>
      <c r="R23" s="80">
        <f>IFERROR(Q23/N23,"-")</f>
        <v>1.6666666666667</v>
      </c>
      <c r="S23" s="79">
        <v>1</v>
      </c>
      <c r="T23" s="79">
        <v>1</v>
      </c>
      <c r="U23" s="80">
        <f>IFERROR(T23/(Q23),"-")</f>
        <v>0.2</v>
      </c>
      <c r="V23" s="81"/>
      <c r="W23" s="82">
        <v>1</v>
      </c>
      <c r="X23" s="80">
        <f>IF(Q23=0,"-",W23/Q23)</f>
        <v>0.2</v>
      </c>
      <c r="Y23" s="181">
        <v>83000</v>
      </c>
      <c r="Z23" s="182">
        <f>IFERROR(Y23/Q23,"-")</f>
        <v>16600</v>
      </c>
      <c r="AA23" s="182">
        <f>IFERROR(Y23/W23,"-")</f>
        <v>83000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2</v>
      </c>
      <c r="BP23" s="117">
        <f>IF(Q23=0,"",IF(BO23=0,"",(BO23/Q23)))</f>
        <v>0.4</v>
      </c>
      <c r="BQ23" s="118"/>
      <c r="BR23" s="119">
        <f>IFERROR(BQ23/BO23,"-")</f>
        <v>0</v>
      </c>
      <c r="BS23" s="120"/>
      <c r="BT23" s="121">
        <f>IFERROR(BS23/BO23,"-")</f>
        <v>0</v>
      </c>
      <c r="BU23" s="122"/>
      <c r="BV23" s="122"/>
      <c r="BW23" s="122"/>
      <c r="BX23" s="123">
        <v>2</v>
      </c>
      <c r="BY23" s="124">
        <f>IF(Q23=0,"",IF(BX23=0,"",(BX23/Q23)))</f>
        <v>0.4</v>
      </c>
      <c r="BZ23" s="125">
        <v>1</v>
      </c>
      <c r="CA23" s="126">
        <f>IFERROR(BZ23/BX23,"-")</f>
        <v>0.5</v>
      </c>
      <c r="CB23" s="127">
        <v>83000</v>
      </c>
      <c r="CC23" s="128">
        <f>IFERROR(CB23/BX23,"-")</f>
        <v>41500</v>
      </c>
      <c r="CD23" s="129"/>
      <c r="CE23" s="129"/>
      <c r="CF23" s="129">
        <v>1</v>
      </c>
      <c r="CG23" s="130">
        <v>1</v>
      </c>
      <c r="CH23" s="131">
        <f>IF(Q23=0,"",IF(CG23=0,"",(CG23/Q23)))</f>
        <v>0.2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1</v>
      </c>
      <c r="CQ23" s="138">
        <v>83000</v>
      </c>
      <c r="CR23" s="138">
        <v>83000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0.14</v>
      </c>
      <c r="B24" s="184" t="s">
        <v>104</v>
      </c>
      <c r="C24" s="184" t="s">
        <v>58</v>
      </c>
      <c r="D24" s="184"/>
      <c r="E24" s="184" t="s">
        <v>75</v>
      </c>
      <c r="F24" s="184" t="s">
        <v>105</v>
      </c>
      <c r="G24" s="184" t="s">
        <v>61</v>
      </c>
      <c r="H24" s="87" t="s">
        <v>106</v>
      </c>
      <c r="I24" s="87" t="s">
        <v>107</v>
      </c>
      <c r="J24" s="185" t="s">
        <v>91</v>
      </c>
      <c r="K24" s="176">
        <v>250000</v>
      </c>
      <c r="L24" s="79">
        <v>33</v>
      </c>
      <c r="M24" s="79">
        <v>0</v>
      </c>
      <c r="N24" s="79">
        <v>90</v>
      </c>
      <c r="O24" s="88">
        <v>7</v>
      </c>
      <c r="P24" s="89">
        <v>0</v>
      </c>
      <c r="Q24" s="90">
        <f>O24+P24</f>
        <v>7</v>
      </c>
      <c r="R24" s="80">
        <f>IFERROR(Q24/N24,"-")</f>
        <v>0.077777777777778</v>
      </c>
      <c r="S24" s="79">
        <v>0</v>
      </c>
      <c r="T24" s="79">
        <v>2</v>
      </c>
      <c r="U24" s="80">
        <f>IFERROR(T24/(Q24),"-")</f>
        <v>0.28571428571429</v>
      </c>
      <c r="V24" s="81">
        <f>IFERROR(K24/SUM(Q24:Q25),"-")</f>
        <v>16666.666666667</v>
      </c>
      <c r="W24" s="82">
        <v>0</v>
      </c>
      <c r="X24" s="80">
        <f>IF(Q24=0,"-",W24/Q24)</f>
        <v>0</v>
      </c>
      <c r="Y24" s="181">
        <v>0</v>
      </c>
      <c r="Z24" s="182">
        <f>IFERROR(Y24/Q24,"-")</f>
        <v>0</v>
      </c>
      <c r="AA24" s="182" t="str">
        <f>IFERROR(Y24/W24,"-")</f>
        <v>-</v>
      </c>
      <c r="AB24" s="176">
        <f>SUM(Y24:Y25)-SUM(K24:K25)</f>
        <v>-215000</v>
      </c>
      <c r="AC24" s="83">
        <f>SUM(Y24:Y25)/SUM(K24:K25)</f>
        <v>0.14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0.28571428571429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3</v>
      </c>
      <c r="BP24" s="117">
        <f>IF(Q24=0,"",IF(BO24=0,"",(BO24/Q24)))</f>
        <v>0.42857142857143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>
        <v>2</v>
      </c>
      <c r="BY24" s="124">
        <f>IF(Q24=0,"",IF(BX24=0,"",(BX24/Q24)))</f>
        <v>0.28571428571429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0</v>
      </c>
      <c r="CQ24" s="138">
        <v>0</v>
      </c>
      <c r="CR24" s="138"/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108</v>
      </c>
      <c r="C25" s="184" t="s">
        <v>58</v>
      </c>
      <c r="D25" s="184"/>
      <c r="E25" s="184" t="s">
        <v>75</v>
      </c>
      <c r="F25" s="184" t="s">
        <v>105</v>
      </c>
      <c r="G25" s="184" t="s">
        <v>66</v>
      </c>
      <c r="H25" s="87"/>
      <c r="I25" s="87"/>
      <c r="J25" s="87"/>
      <c r="K25" s="176"/>
      <c r="L25" s="79">
        <v>64</v>
      </c>
      <c r="M25" s="79">
        <v>39</v>
      </c>
      <c r="N25" s="79">
        <v>5</v>
      </c>
      <c r="O25" s="88">
        <v>8</v>
      </c>
      <c r="P25" s="89">
        <v>0</v>
      </c>
      <c r="Q25" s="90">
        <f>O25+P25</f>
        <v>8</v>
      </c>
      <c r="R25" s="80">
        <f>IFERROR(Q25/N25,"-")</f>
        <v>1.6</v>
      </c>
      <c r="S25" s="79">
        <v>1</v>
      </c>
      <c r="T25" s="79">
        <v>3</v>
      </c>
      <c r="U25" s="80">
        <f>IFERROR(T25/(Q25),"-")</f>
        <v>0.375</v>
      </c>
      <c r="V25" s="81"/>
      <c r="W25" s="82">
        <v>4</v>
      </c>
      <c r="X25" s="80">
        <f>IF(Q25=0,"-",W25/Q25)</f>
        <v>0.5</v>
      </c>
      <c r="Y25" s="181">
        <v>35000</v>
      </c>
      <c r="Z25" s="182">
        <f>IFERROR(Y25/Q25,"-")</f>
        <v>4375</v>
      </c>
      <c r="AA25" s="182">
        <f>IFERROR(Y25/W25,"-")</f>
        <v>8750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2</v>
      </c>
      <c r="BG25" s="110">
        <f>IF(Q25=0,"",IF(BF25=0,"",(BF25/Q25)))</f>
        <v>0.25</v>
      </c>
      <c r="BH25" s="109">
        <v>1</v>
      </c>
      <c r="BI25" s="111">
        <f>IFERROR(BH25/BF25,"-")</f>
        <v>0.5</v>
      </c>
      <c r="BJ25" s="112">
        <v>5000</v>
      </c>
      <c r="BK25" s="113">
        <f>IFERROR(BJ25/BF25,"-")</f>
        <v>2500</v>
      </c>
      <c r="BL25" s="114">
        <v>1</v>
      </c>
      <c r="BM25" s="114"/>
      <c r="BN25" s="114"/>
      <c r="BO25" s="116">
        <v>4</v>
      </c>
      <c r="BP25" s="117">
        <f>IF(Q25=0,"",IF(BO25=0,"",(BO25/Q25)))</f>
        <v>0.5</v>
      </c>
      <c r="BQ25" s="118">
        <v>3</v>
      </c>
      <c r="BR25" s="119">
        <f>IFERROR(BQ25/BO25,"-")</f>
        <v>0.75</v>
      </c>
      <c r="BS25" s="120">
        <v>30000</v>
      </c>
      <c r="BT25" s="121">
        <f>IFERROR(BS25/BO25,"-")</f>
        <v>7500</v>
      </c>
      <c r="BU25" s="122">
        <v>1</v>
      </c>
      <c r="BV25" s="122">
        <v>1</v>
      </c>
      <c r="BW25" s="122">
        <v>1</v>
      </c>
      <c r="BX25" s="123">
        <v>1</v>
      </c>
      <c r="BY25" s="124">
        <f>IF(Q25=0,"",IF(BX25=0,"",(BX25/Q25)))</f>
        <v>0.125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>
        <v>1</v>
      </c>
      <c r="CH25" s="131">
        <f>IF(Q25=0,"",IF(CG25=0,"",(CG25/Q25)))</f>
        <v>0.125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4</v>
      </c>
      <c r="CQ25" s="138">
        <v>35000</v>
      </c>
      <c r="CR25" s="138">
        <v>15000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0.3725</v>
      </c>
      <c r="B26" s="184" t="s">
        <v>109</v>
      </c>
      <c r="C26" s="184" t="s">
        <v>58</v>
      </c>
      <c r="D26" s="184"/>
      <c r="E26" s="184" t="s">
        <v>68</v>
      </c>
      <c r="F26" s="184" t="s">
        <v>97</v>
      </c>
      <c r="G26" s="184" t="s">
        <v>61</v>
      </c>
      <c r="H26" s="87" t="s">
        <v>106</v>
      </c>
      <c r="I26" s="87" t="s">
        <v>110</v>
      </c>
      <c r="J26" s="186" t="s">
        <v>111</v>
      </c>
      <c r="K26" s="176">
        <v>400000</v>
      </c>
      <c r="L26" s="79">
        <v>40</v>
      </c>
      <c r="M26" s="79">
        <v>0</v>
      </c>
      <c r="N26" s="79">
        <v>142</v>
      </c>
      <c r="O26" s="88">
        <v>12</v>
      </c>
      <c r="P26" s="89">
        <v>0</v>
      </c>
      <c r="Q26" s="90">
        <f>O26+P26</f>
        <v>12</v>
      </c>
      <c r="R26" s="80">
        <f>IFERROR(Q26/N26,"-")</f>
        <v>0.084507042253521</v>
      </c>
      <c r="S26" s="79">
        <v>2</v>
      </c>
      <c r="T26" s="79">
        <v>3</v>
      </c>
      <c r="U26" s="80">
        <f>IFERROR(T26/(Q26),"-")</f>
        <v>0.25</v>
      </c>
      <c r="V26" s="81">
        <f>IFERROR(K26/SUM(Q26:Q27),"-")</f>
        <v>16000</v>
      </c>
      <c r="W26" s="82">
        <v>3</v>
      </c>
      <c r="X26" s="80">
        <f>IF(Q26=0,"-",W26/Q26)</f>
        <v>0.25</v>
      </c>
      <c r="Y26" s="181">
        <v>15000</v>
      </c>
      <c r="Z26" s="182">
        <f>IFERROR(Y26/Q26,"-")</f>
        <v>1250</v>
      </c>
      <c r="AA26" s="182">
        <f>IFERROR(Y26/W26,"-")</f>
        <v>5000</v>
      </c>
      <c r="AB26" s="176">
        <f>SUM(Y26:Y27)-SUM(K26:K27)</f>
        <v>-251000</v>
      </c>
      <c r="AC26" s="83">
        <f>SUM(Y26:Y27)/SUM(K26:K27)</f>
        <v>0.3725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0.083333333333333</v>
      </c>
      <c r="AY26" s="103">
        <v>1</v>
      </c>
      <c r="AZ26" s="105">
        <f>IFERROR(AY26/AW26,"-")</f>
        <v>1</v>
      </c>
      <c r="BA26" s="106">
        <v>6000</v>
      </c>
      <c r="BB26" s="107">
        <f>IFERROR(BA26/AW26,"-")</f>
        <v>6000</v>
      </c>
      <c r="BC26" s="108"/>
      <c r="BD26" s="108">
        <v>1</v>
      </c>
      <c r="BE26" s="108"/>
      <c r="BF26" s="109">
        <v>2</v>
      </c>
      <c r="BG26" s="110">
        <f>IF(Q26=0,"",IF(BF26=0,"",(BF26/Q26)))</f>
        <v>0.16666666666667</v>
      </c>
      <c r="BH26" s="109">
        <v>1</v>
      </c>
      <c r="BI26" s="111">
        <f>IFERROR(BH26/BF26,"-")</f>
        <v>0.5</v>
      </c>
      <c r="BJ26" s="112">
        <v>3000</v>
      </c>
      <c r="BK26" s="113">
        <f>IFERROR(BJ26/BF26,"-")</f>
        <v>1500</v>
      </c>
      <c r="BL26" s="114">
        <v>1</v>
      </c>
      <c r="BM26" s="114"/>
      <c r="BN26" s="114"/>
      <c r="BO26" s="116">
        <v>5</v>
      </c>
      <c r="BP26" s="117">
        <f>IF(Q26=0,"",IF(BO26=0,"",(BO26/Q26)))</f>
        <v>0.41666666666667</v>
      </c>
      <c r="BQ26" s="118">
        <v>1</v>
      </c>
      <c r="BR26" s="119">
        <f>IFERROR(BQ26/BO26,"-")</f>
        <v>0.2</v>
      </c>
      <c r="BS26" s="120">
        <v>6000</v>
      </c>
      <c r="BT26" s="121">
        <f>IFERROR(BS26/BO26,"-")</f>
        <v>1200</v>
      </c>
      <c r="BU26" s="122"/>
      <c r="BV26" s="122">
        <v>1</v>
      </c>
      <c r="BW26" s="122"/>
      <c r="BX26" s="123">
        <v>3</v>
      </c>
      <c r="BY26" s="124">
        <f>IF(Q26=0,"",IF(BX26=0,"",(BX26/Q26)))</f>
        <v>0.25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>
        <v>1</v>
      </c>
      <c r="CH26" s="131">
        <f>IF(Q26=0,"",IF(CG26=0,"",(CG26/Q26)))</f>
        <v>0.083333333333333</v>
      </c>
      <c r="CI26" s="132"/>
      <c r="CJ26" s="133">
        <f>IFERROR(CI26/CG26,"-")</f>
        <v>0</v>
      </c>
      <c r="CK26" s="134"/>
      <c r="CL26" s="135">
        <f>IFERROR(CK26/CG26,"-")</f>
        <v>0</v>
      </c>
      <c r="CM26" s="136"/>
      <c r="CN26" s="136"/>
      <c r="CO26" s="136"/>
      <c r="CP26" s="137">
        <v>3</v>
      </c>
      <c r="CQ26" s="138">
        <v>15000</v>
      </c>
      <c r="CR26" s="138">
        <v>6000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112</v>
      </c>
      <c r="C27" s="184" t="s">
        <v>58</v>
      </c>
      <c r="D27" s="184"/>
      <c r="E27" s="184" t="s">
        <v>68</v>
      </c>
      <c r="F27" s="184" t="s">
        <v>97</v>
      </c>
      <c r="G27" s="184" t="s">
        <v>66</v>
      </c>
      <c r="H27" s="87"/>
      <c r="I27" s="87"/>
      <c r="J27" s="87"/>
      <c r="K27" s="176"/>
      <c r="L27" s="79">
        <v>50</v>
      </c>
      <c r="M27" s="79">
        <v>35</v>
      </c>
      <c r="N27" s="79">
        <v>20</v>
      </c>
      <c r="O27" s="88">
        <v>13</v>
      </c>
      <c r="P27" s="89">
        <v>0</v>
      </c>
      <c r="Q27" s="90">
        <f>O27+P27</f>
        <v>13</v>
      </c>
      <c r="R27" s="80">
        <f>IFERROR(Q27/N27,"-")</f>
        <v>0.65</v>
      </c>
      <c r="S27" s="79">
        <v>3</v>
      </c>
      <c r="T27" s="79">
        <v>0</v>
      </c>
      <c r="U27" s="80">
        <f>IFERROR(T27/(Q27),"-")</f>
        <v>0</v>
      </c>
      <c r="V27" s="81"/>
      <c r="W27" s="82">
        <v>2</v>
      </c>
      <c r="X27" s="80">
        <f>IF(Q27=0,"-",W27/Q27)</f>
        <v>0.15384615384615</v>
      </c>
      <c r="Y27" s="181">
        <v>134000</v>
      </c>
      <c r="Z27" s="182">
        <f>IFERROR(Y27/Q27,"-")</f>
        <v>10307.692307692</v>
      </c>
      <c r="AA27" s="182">
        <f>IFERROR(Y27/W27,"-")</f>
        <v>67000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2</v>
      </c>
      <c r="BG27" s="110">
        <f>IF(Q27=0,"",IF(BF27=0,"",(BF27/Q27)))</f>
        <v>0.15384615384615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6</v>
      </c>
      <c r="BP27" s="117">
        <f>IF(Q27=0,"",IF(BO27=0,"",(BO27/Q27)))</f>
        <v>0.46153846153846</v>
      </c>
      <c r="BQ27" s="118">
        <v>1</v>
      </c>
      <c r="BR27" s="119">
        <f>IFERROR(BQ27/BO27,"-")</f>
        <v>0.16666666666667</v>
      </c>
      <c r="BS27" s="120">
        <v>131000</v>
      </c>
      <c r="BT27" s="121">
        <f>IFERROR(BS27/BO27,"-")</f>
        <v>21833.333333333</v>
      </c>
      <c r="BU27" s="122"/>
      <c r="BV27" s="122"/>
      <c r="BW27" s="122">
        <v>1</v>
      </c>
      <c r="BX27" s="123">
        <v>4</v>
      </c>
      <c r="BY27" s="124">
        <f>IF(Q27=0,"",IF(BX27=0,"",(BX27/Q27)))</f>
        <v>0.30769230769231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>
        <v>1</v>
      </c>
      <c r="CH27" s="131">
        <f>IF(Q27=0,"",IF(CG27=0,"",(CG27/Q27)))</f>
        <v>0.076923076923077</v>
      </c>
      <c r="CI27" s="132">
        <v>1</v>
      </c>
      <c r="CJ27" s="133">
        <f>IFERROR(CI27/CG27,"-")</f>
        <v>1</v>
      </c>
      <c r="CK27" s="134">
        <v>3000</v>
      </c>
      <c r="CL27" s="135">
        <f>IFERROR(CK27/CG27,"-")</f>
        <v>3000</v>
      </c>
      <c r="CM27" s="136">
        <v>1</v>
      </c>
      <c r="CN27" s="136"/>
      <c r="CO27" s="136"/>
      <c r="CP27" s="137">
        <v>2</v>
      </c>
      <c r="CQ27" s="138">
        <v>134000</v>
      </c>
      <c r="CR27" s="138">
        <v>131000</v>
      </c>
      <c r="CS27" s="138"/>
      <c r="CT27" s="139" t="str">
        <f>IF(AND(CR27=0,CS27=0),"",IF(AND(CR27&lt;=100000,CS27&lt;=100000),"",IF(CR27/CQ27&gt;0.7,"男高",IF(CS27/CQ27&gt;0.7,"女高",""))))</f>
        <v>男高</v>
      </c>
    </row>
    <row r="28" spans="1:99">
      <c r="A28" s="78">
        <f>AC28</f>
        <v>0</v>
      </c>
      <c r="B28" s="184" t="s">
        <v>113</v>
      </c>
      <c r="C28" s="184" t="s">
        <v>58</v>
      </c>
      <c r="D28" s="184"/>
      <c r="E28" s="184" t="s">
        <v>75</v>
      </c>
      <c r="F28" s="184" t="s">
        <v>85</v>
      </c>
      <c r="G28" s="184" t="s">
        <v>61</v>
      </c>
      <c r="H28" s="87" t="s">
        <v>114</v>
      </c>
      <c r="I28" s="87" t="s">
        <v>71</v>
      </c>
      <c r="J28" s="87" t="s">
        <v>115</v>
      </c>
      <c r="K28" s="176">
        <v>300000</v>
      </c>
      <c r="L28" s="79">
        <v>24</v>
      </c>
      <c r="M28" s="79">
        <v>0</v>
      </c>
      <c r="N28" s="79">
        <v>68</v>
      </c>
      <c r="O28" s="88">
        <v>10</v>
      </c>
      <c r="P28" s="89">
        <v>0</v>
      </c>
      <c r="Q28" s="90">
        <f>O28+P28</f>
        <v>10</v>
      </c>
      <c r="R28" s="80">
        <f>IFERROR(Q28/N28,"-")</f>
        <v>0.14705882352941</v>
      </c>
      <c r="S28" s="79">
        <v>0</v>
      </c>
      <c r="T28" s="79">
        <v>4</v>
      </c>
      <c r="U28" s="80">
        <f>IFERROR(T28/(Q28),"-")</f>
        <v>0.4</v>
      </c>
      <c r="V28" s="81">
        <f>IFERROR(K28/SUM(Q28:Q29),"-")</f>
        <v>18750</v>
      </c>
      <c r="W28" s="82">
        <v>0</v>
      </c>
      <c r="X28" s="80">
        <f>IF(Q28=0,"-",W28/Q28)</f>
        <v>0</v>
      </c>
      <c r="Y28" s="181">
        <v>0</v>
      </c>
      <c r="Z28" s="182">
        <f>IFERROR(Y28/Q28,"-")</f>
        <v>0</v>
      </c>
      <c r="AA28" s="182" t="str">
        <f>IFERROR(Y28/W28,"-")</f>
        <v>-</v>
      </c>
      <c r="AB28" s="176">
        <f>SUM(Y28:Y29)-SUM(K28:K29)</f>
        <v>-300000</v>
      </c>
      <c r="AC28" s="83">
        <f>SUM(Y28:Y29)/SUM(K28:K29)</f>
        <v>0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0.1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4</v>
      </c>
      <c r="BG28" s="110">
        <f>IF(Q28=0,"",IF(BF28=0,"",(BF28/Q28)))</f>
        <v>0.4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4</v>
      </c>
      <c r="BP28" s="117">
        <f>IF(Q28=0,"",IF(BO28=0,"",(BO28/Q28)))</f>
        <v>0.4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0.1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0</v>
      </c>
      <c r="CQ28" s="138">
        <v>0</v>
      </c>
      <c r="CR28" s="138"/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116</v>
      </c>
      <c r="C29" s="184" t="s">
        <v>58</v>
      </c>
      <c r="D29" s="184"/>
      <c r="E29" s="184" t="s">
        <v>75</v>
      </c>
      <c r="F29" s="184" t="s">
        <v>85</v>
      </c>
      <c r="G29" s="184" t="s">
        <v>66</v>
      </c>
      <c r="H29" s="87"/>
      <c r="I29" s="87"/>
      <c r="J29" s="87"/>
      <c r="K29" s="176"/>
      <c r="L29" s="79">
        <v>64</v>
      </c>
      <c r="M29" s="79">
        <v>32</v>
      </c>
      <c r="N29" s="79">
        <v>11</v>
      </c>
      <c r="O29" s="88">
        <v>6</v>
      </c>
      <c r="P29" s="89">
        <v>0</v>
      </c>
      <c r="Q29" s="90">
        <f>O29+P29</f>
        <v>6</v>
      </c>
      <c r="R29" s="80">
        <f>IFERROR(Q29/N29,"-")</f>
        <v>0.54545454545455</v>
      </c>
      <c r="S29" s="79">
        <v>1</v>
      </c>
      <c r="T29" s="79">
        <v>0</v>
      </c>
      <c r="U29" s="80">
        <f>IFERROR(T29/(Q29),"-")</f>
        <v>0</v>
      </c>
      <c r="V29" s="81"/>
      <c r="W29" s="82">
        <v>0</v>
      </c>
      <c r="X29" s="80">
        <f>IF(Q29=0,"-",W29/Q29)</f>
        <v>0</v>
      </c>
      <c r="Y29" s="181">
        <v>0</v>
      </c>
      <c r="Z29" s="182">
        <f>IFERROR(Y29/Q29,"-")</f>
        <v>0</v>
      </c>
      <c r="AA29" s="182" t="str">
        <f>IFERROR(Y29/W29,"-")</f>
        <v>-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1</v>
      </c>
      <c r="AX29" s="104">
        <f>IF(Q29=0,"",IF(AW29=0,"",(AW29/Q29)))</f>
        <v>0.16666666666667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4</v>
      </c>
      <c r="BG29" s="110">
        <f>IF(Q29=0,"",IF(BF29=0,"",(BF29/Q29)))</f>
        <v>0.66666666666667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/>
      <c r="BP29" s="117">
        <f>IF(Q29=0,"",IF(BO29=0,"",(BO29/Q29)))</f>
        <v>0</v>
      </c>
      <c r="BQ29" s="118"/>
      <c r="BR29" s="119" t="str">
        <f>IFERROR(BQ29/BO29,"-")</f>
        <v>-</v>
      </c>
      <c r="BS29" s="120"/>
      <c r="BT29" s="121" t="str">
        <f>IFERROR(BS29/BO29,"-")</f>
        <v>-</v>
      </c>
      <c r="BU29" s="122"/>
      <c r="BV29" s="122"/>
      <c r="BW29" s="122"/>
      <c r="BX29" s="123">
        <v>1</v>
      </c>
      <c r="BY29" s="124">
        <f>IF(Q29=0,"",IF(BX29=0,"",(BX29/Q29)))</f>
        <v>0.16666666666667</v>
      </c>
      <c r="BZ29" s="125"/>
      <c r="CA29" s="126">
        <f>IFERROR(BZ29/BX29,"-")</f>
        <v>0</v>
      </c>
      <c r="CB29" s="127"/>
      <c r="CC29" s="128">
        <f>IFERROR(CB29/BX29,"-")</f>
        <v>0</v>
      </c>
      <c r="CD29" s="129"/>
      <c r="CE29" s="129"/>
      <c r="CF29" s="129"/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0</v>
      </c>
      <c r="CQ29" s="138">
        <v>0</v>
      </c>
      <c r="CR29" s="138"/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0.18222222222222</v>
      </c>
      <c r="B30" s="184" t="s">
        <v>117</v>
      </c>
      <c r="C30" s="184" t="s">
        <v>58</v>
      </c>
      <c r="D30" s="184"/>
      <c r="E30" s="184" t="s">
        <v>68</v>
      </c>
      <c r="F30" s="184" t="s">
        <v>89</v>
      </c>
      <c r="G30" s="184" t="s">
        <v>61</v>
      </c>
      <c r="H30" s="87" t="s">
        <v>118</v>
      </c>
      <c r="I30" s="87" t="s">
        <v>71</v>
      </c>
      <c r="J30" s="87" t="s">
        <v>119</v>
      </c>
      <c r="K30" s="176">
        <v>225000</v>
      </c>
      <c r="L30" s="79">
        <v>12</v>
      </c>
      <c r="M30" s="79">
        <v>0</v>
      </c>
      <c r="N30" s="79">
        <v>93</v>
      </c>
      <c r="O30" s="88">
        <v>5</v>
      </c>
      <c r="P30" s="89">
        <v>0</v>
      </c>
      <c r="Q30" s="90">
        <f>O30+P30</f>
        <v>5</v>
      </c>
      <c r="R30" s="80">
        <f>IFERROR(Q30/N30,"-")</f>
        <v>0.053763440860215</v>
      </c>
      <c r="S30" s="79">
        <v>0</v>
      </c>
      <c r="T30" s="79">
        <v>0</v>
      </c>
      <c r="U30" s="80">
        <f>IFERROR(T30/(Q30),"-")</f>
        <v>0</v>
      </c>
      <c r="V30" s="81">
        <f>IFERROR(K30/SUM(Q30:Q31),"-")</f>
        <v>17307.692307692</v>
      </c>
      <c r="W30" s="82">
        <v>0</v>
      </c>
      <c r="X30" s="80">
        <f>IF(Q30=0,"-",W30/Q30)</f>
        <v>0</v>
      </c>
      <c r="Y30" s="181">
        <v>0</v>
      </c>
      <c r="Z30" s="182">
        <f>IFERROR(Y30/Q30,"-")</f>
        <v>0</v>
      </c>
      <c r="AA30" s="182" t="str">
        <f>IFERROR(Y30/W30,"-")</f>
        <v>-</v>
      </c>
      <c r="AB30" s="176">
        <f>SUM(Y30:Y31)-SUM(K30:K31)</f>
        <v>-184000</v>
      </c>
      <c r="AC30" s="83">
        <f>SUM(Y30:Y31)/SUM(K30:K31)</f>
        <v>0.18222222222222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>
        <v>1</v>
      </c>
      <c r="BG30" s="110">
        <f>IF(Q30=0,"",IF(BF30=0,"",(BF30/Q30)))</f>
        <v>0.2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3</v>
      </c>
      <c r="BP30" s="117">
        <f>IF(Q30=0,"",IF(BO30=0,"",(BO30/Q30)))</f>
        <v>0.6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1</v>
      </c>
      <c r="BY30" s="124">
        <f>IF(Q30=0,"",IF(BX30=0,"",(BX30/Q30)))</f>
        <v>0.2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0</v>
      </c>
      <c r="CQ30" s="138">
        <v>0</v>
      </c>
      <c r="CR30" s="138"/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120</v>
      </c>
      <c r="C31" s="184" t="s">
        <v>58</v>
      </c>
      <c r="D31" s="184"/>
      <c r="E31" s="184" t="s">
        <v>68</v>
      </c>
      <c r="F31" s="184" t="s">
        <v>89</v>
      </c>
      <c r="G31" s="184" t="s">
        <v>66</v>
      </c>
      <c r="H31" s="87"/>
      <c r="I31" s="87"/>
      <c r="J31" s="87"/>
      <c r="K31" s="176"/>
      <c r="L31" s="79">
        <v>47</v>
      </c>
      <c r="M31" s="79">
        <v>31</v>
      </c>
      <c r="N31" s="79">
        <v>40</v>
      </c>
      <c r="O31" s="88">
        <v>8</v>
      </c>
      <c r="P31" s="89">
        <v>0</v>
      </c>
      <c r="Q31" s="90">
        <f>O31+P31</f>
        <v>8</v>
      </c>
      <c r="R31" s="80">
        <f>IFERROR(Q31/N31,"-")</f>
        <v>0.2</v>
      </c>
      <c r="S31" s="79">
        <v>0</v>
      </c>
      <c r="T31" s="79">
        <v>3</v>
      </c>
      <c r="U31" s="80">
        <f>IFERROR(T31/(Q31),"-")</f>
        <v>0.375</v>
      </c>
      <c r="V31" s="81"/>
      <c r="W31" s="82">
        <v>2</v>
      </c>
      <c r="X31" s="80">
        <f>IF(Q31=0,"-",W31/Q31)</f>
        <v>0.25</v>
      </c>
      <c r="Y31" s="181">
        <v>41000</v>
      </c>
      <c r="Z31" s="182">
        <f>IFERROR(Y31/Q31,"-")</f>
        <v>5125</v>
      </c>
      <c r="AA31" s="182">
        <f>IFERROR(Y31/W31,"-")</f>
        <v>20500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>
        <v>1</v>
      </c>
      <c r="AX31" s="104">
        <f>IF(Q31=0,"",IF(AW31=0,"",(AW31/Q31)))</f>
        <v>0.125</v>
      </c>
      <c r="AY31" s="103"/>
      <c r="AZ31" s="105">
        <f>IFERROR(AY31/AW31,"-")</f>
        <v>0</v>
      </c>
      <c r="BA31" s="106"/>
      <c r="BB31" s="107">
        <f>IFERROR(BA31/AW31,"-")</f>
        <v>0</v>
      </c>
      <c r="BC31" s="108"/>
      <c r="BD31" s="108"/>
      <c r="BE31" s="108"/>
      <c r="BF31" s="109">
        <v>2</v>
      </c>
      <c r="BG31" s="110">
        <f>IF(Q31=0,"",IF(BF31=0,"",(BF31/Q31)))</f>
        <v>0.25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/>
      <c r="BP31" s="117">
        <f>IF(Q31=0,"",IF(BO31=0,"",(BO31/Q31)))</f>
        <v>0</v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>
        <v>4</v>
      </c>
      <c r="BY31" s="124">
        <f>IF(Q31=0,"",IF(BX31=0,"",(BX31/Q31)))</f>
        <v>0.5</v>
      </c>
      <c r="BZ31" s="125">
        <v>2</v>
      </c>
      <c r="CA31" s="126">
        <f>IFERROR(BZ31/BX31,"-")</f>
        <v>0.5</v>
      </c>
      <c r="CB31" s="127">
        <v>41000</v>
      </c>
      <c r="CC31" s="128">
        <f>IFERROR(CB31/BX31,"-")</f>
        <v>10250</v>
      </c>
      <c r="CD31" s="129"/>
      <c r="CE31" s="129">
        <v>1</v>
      </c>
      <c r="CF31" s="129">
        <v>1</v>
      </c>
      <c r="CG31" s="130">
        <v>1</v>
      </c>
      <c r="CH31" s="131">
        <f>IF(Q31=0,"",IF(CG31=0,"",(CG31/Q31)))</f>
        <v>0.125</v>
      </c>
      <c r="CI31" s="132"/>
      <c r="CJ31" s="133">
        <f>IFERROR(CI31/CG31,"-")</f>
        <v>0</v>
      </c>
      <c r="CK31" s="134"/>
      <c r="CL31" s="135">
        <f>IFERROR(CK31/CG31,"-")</f>
        <v>0</v>
      </c>
      <c r="CM31" s="136"/>
      <c r="CN31" s="136"/>
      <c r="CO31" s="136"/>
      <c r="CP31" s="137">
        <v>2</v>
      </c>
      <c r="CQ31" s="138">
        <v>41000</v>
      </c>
      <c r="CR31" s="138">
        <v>33000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0.08</v>
      </c>
      <c r="B32" s="184" t="s">
        <v>121</v>
      </c>
      <c r="C32" s="184" t="s">
        <v>58</v>
      </c>
      <c r="D32" s="184"/>
      <c r="E32" s="184" t="s">
        <v>122</v>
      </c>
      <c r="F32" s="184" t="s">
        <v>69</v>
      </c>
      <c r="G32" s="184" t="s">
        <v>61</v>
      </c>
      <c r="H32" s="87" t="s">
        <v>118</v>
      </c>
      <c r="I32" s="87" t="s">
        <v>71</v>
      </c>
      <c r="J32" s="87" t="s">
        <v>123</v>
      </c>
      <c r="K32" s="176">
        <v>225000</v>
      </c>
      <c r="L32" s="79">
        <v>18</v>
      </c>
      <c r="M32" s="79">
        <v>0</v>
      </c>
      <c r="N32" s="79">
        <v>69</v>
      </c>
      <c r="O32" s="88">
        <v>10</v>
      </c>
      <c r="P32" s="89">
        <v>0</v>
      </c>
      <c r="Q32" s="90">
        <f>O32+P32</f>
        <v>10</v>
      </c>
      <c r="R32" s="80">
        <f>IFERROR(Q32/N32,"-")</f>
        <v>0.14492753623188</v>
      </c>
      <c r="S32" s="79">
        <v>1</v>
      </c>
      <c r="T32" s="79">
        <v>2</v>
      </c>
      <c r="U32" s="80">
        <f>IFERROR(T32/(Q32),"-")</f>
        <v>0.2</v>
      </c>
      <c r="V32" s="81">
        <f>IFERROR(K32/SUM(Q32:Q33),"-")</f>
        <v>14062.5</v>
      </c>
      <c r="W32" s="82">
        <v>1</v>
      </c>
      <c r="X32" s="80">
        <f>IF(Q32=0,"-",W32/Q32)</f>
        <v>0.1</v>
      </c>
      <c r="Y32" s="181">
        <v>3000</v>
      </c>
      <c r="Z32" s="182">
        <f>IFERROR(Y32/Q32,"-")</f>
        <v>300</v>
      </c>
      <c r="AA32" s="182">
        <f>IFERROR(Y32/W32,"-")</f>
        <v>3000</v>
      </c>
      <c r="AB32" s="176">
        <f>SUM(Y32:Y33)-SUM(K32:K33)</f>
        <v>-207000</v>
      </c>
      <c r="AC32" s="83">
        <f>SUM(Y32:Y33)/SUM(K32:K33)</f>
        <v>0.08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2</v>
      </c>
      <c r="BG32" s="110">
        <f>IF(Q32=0,"",IF(BF32=0,"",(BF32/Q32)))</f>
        <v>0.2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7</v>
      </c>
      <c r="BP32" s="117">
        <f>IF(Q32=0,"",IF(BO32=0,"",(BO32/Q32)))</f>
        <v>0.7</v>
      </c>
      <c r="BQ32" s="118">
        <v>1</v>
      </c>
      <c r="BR32" s="119">
        <f>IFERROR(BQ32/BO32,"-")</f>
        <v>0.14285714285714</v>
      </c>
      <c r="BS32" s="120">
        <v>3000</v>
      </c>
      <c r="BT32" s="121">
        <f>IFERROR(BS32/BO32,"-")</f>
        <v>428.57142857143</v>
      </c>
      <c r="BU32" s="122">
        <v>1</v>
      </c>
      <c r="BV32" s="122"/>
      <c r="BW32" s="122"/>
      <c r="BX32" s="123"/>
      <c r="BY32" s="124">
        <f>IF(Q32=0,"",IF(BX32=0,"",(BX32/Q32)))</f>
        <v>0</v>
      </c>
      <c r="BZ32" s="125"/>
      <c r="CA32" s="126" t="str">
        <f>IFERROR(BZ32/BX32,"-")</f>
        <v>-</v>
      </c>
      <c r="CB32" s="127"/>
      <c r="CC32" s="128" t="str">
        <f>IFERROR(CB32/BX32,"-")</f>
        <v>-</v>
      </c>
      <c r="CD32" s="129"/>
      <c r="CE32" s="129"/>
      <c r="CF32" s="129"/>
      <c r="CG32" s="130">
        <v>1</v>
      </c>
      <c r="CH32" s="131">
        <f>IF(Q32=0,"",IF(CG32=0,"",(CG32/Q32)))</f>
        <v>0.1</v>
      </c>
      <c r="CI32" s="132"/>
      <c r="CJ32" s="133">
        <f>IFERROR(CI32/CG32,"-")</f>
        <v>0</v>
      </c>
      <c r="CK32" s="134"/>
      <c r="CL32" s="135">
        <f>IFERROR(CK32/CG32,"-")</f>
        <v>0</v>
      </c>
      <c r="CM32" s="136"/>
      <c r="CN32" s="136"/>
      <c r="CO32" s="136"/>
      <c r="CP32" s="137">
        <v>1</v>
      </c>
      <c r="CQ32" s="138">
        <v>3000</v>
      </c>
      <c r="CR32" s="138">
        <v>3000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124</v>
      </c>
      <c r="C33" s="184" t="s">
        <v>58</v>
      </c>
      <c r="D33" s="184"/>
      <c r="E33" s="184" t="s">
        <v>122</v>
      </c>
      <c r="F33" s="184" t="s">
        <v>69</v>
      </c>
      <c r="G33" s="184" t="s">
        <v>66</v>
      </c>
      <c r="H33" s="87"/>
      <c r="I33" s="87"/>
      <c r="J33" s="87"/>
      <c r="K33" s="176"/>
      <c r="L33" s="79">
        <v>39</v>
      </c>
      <c r="M33" s="79">
        <v>32</v>
      </c>
      <c r="N33" s="79">
        <v>49</v>
      </c>
      <c r="O33" s="88">
        <v>6</v>
      </c>
      <c r="P33" s="89">
        <v>0</v>
      </c>
      <c r="Q33" s="90">
        <f>O33+P33</f>
        <v>6</v>
      </c>
      <c r="R33" s="80">
        <f>IFERROR(Q33/N33,"-")</f>
        <v>0.12244897959184</v>
      </c>
      <c r="S33" s="79">
        <v>1</v>
      </c>
      <c r="T33" s="79">
        <v>1</v>
      </c>
      <c r="U33" s="80">
        <f>IFERROR(T33/(Q33),"-")</f>
        <v>0.16666666666667</v>
      </c>
      <c r="V33" s="81"/>
      <c r="W33" s="82">
        <v>1</v>
      </c>
      <c r="X33" s="80">
        <f>IF(Q33=0,"-",W33/Q33)</f>
        <v>0.16666666666667</v>
      </c>
      <c r="Y33" s="181">
        <v>15000</v>
      </c>
      <c r="Z33" s="182">
        <f>IFERROR(Y33/Q33,"-")</f>
        <v>2500</v>
      </c>
      <c r="AA33" s="182">
        <f>IFERROR(Y33/W33,"-")</f>
        <v>15000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>
        <v>2</v>
      </c>
      <c r="BG33" s="110">
        <f>IF(Q33=0,"",IF(BF33=0,"",(BF33/Q33)))</f>
        <v>0.33333333333333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2</v>
      </c>
      <c r="BP33" s="117">
        <f>IF(Q33=0,"",IF(BO33=0,"",(BO33/Q33)))</f>
        <v>0.33333333333333</v>
      </c>
      <c r="BQ33" s="118">
        <v>1</v>
      </c>
      <c r="BR33" s="119">
        <f>IFERROR(BQ33/BO33,"-")</f>
        <v>0.5</v>
      </c>
      <c r="BS33" s="120">
        <v>15000</v>
      </c>
      <c r="BT33" s="121">
        <f>IFERROR(BS33/BO33,"-")</f>
        <v>7500</v>
      </c>
      <c r="BU33" s="122"/>
      <c r="BV33" s="122"/>
      <c r="BW33" s="122">
        <v>1</v>
      </c>
      <c r="BX33" s="123">
        <v>1</v>
      </c>
      <c r="BY33" s="124">
        <f>IF(Q33=0,"",IF(BX33=0,"",(BX33/Q33)))</f>
        <v>0.16666666666667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>
        <v>1</v>
      </c>
      <c r="CH33" s="131">
        <f>IF(Q33=0,"",IF(CG33=0,"",(CG33/Q33)))</f>
        <v>0.16666666666667</v>
      </c>
      <c r="CI33" s="132"/>
      <c r="CJ33" s="133">
        <f>IFERROR(CI33/CG33,"-")</f>
        <v>0</v>
      </c>
      <c r="CK33" s="134"/>
      <c r="CL33" s="135">
        <f>IFERROR(CK33/CG33,"-")</f>
        <v>0</v>
      </c>
      <c r="CM33" s="136"/>
      <c r="CN33" s="136"/>
      <c r="CO33" s="136"/>
      <c r="CP33" s="137">
        <v>1</v>
      </c>
      <c r="CQ33" s="138">
        <v>15000</v>
      </c>
      <c r="CR33" s="138">
        <v>15000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0.93846153846154</v>
      </c>
      <c r="B34" s="184" t="s">
        <v>125</v>
      </c>
      <c r="C34" s="184" t="s">
        <v>58</v>
      </c>
      <c r="D34" s="184"/>
      <c r="E34" s="184" t="s">
        <v>68</v>
      </c>
      <c r="F34" s="184" t="s">
        <v>76</v>
      </c>
      <c r="G34" s="184" t="s">
        <v>61</v>
      </c>
      <c r="H34" s="87" t="s">
        <v>126</v>
      </c>
      <c r="I34" s="87" t="s">
        <v>71</v>
      </c>
      <c r="J34" s="185" t="s">
        <v>102</v>
      </c>
      <c r="K34" s="176">
        <v>130000</v>
      </c>
      <c r="L34" s="79">
        <v>16</v>
      </c>
      <c r="M34" s="79">
        <v>0</v>
      </c>
      <c r="N34" s="79">
        <v>34</v>
      </c>
      <c r="O34" s="88">
        <v>6</v>
      </c>
      <c r="P34" s="89">
        <v>0</v>
      </c>
      <c r="Q34" s="90">
        <f>O34+P34</f>
        <v>6</v>
      </c>
      <c r="R34" s="80">
        <f>IFERROR(Q34/N34,"-")</f>
        <v>0.17647058823529</v>
      </c>
      <c r="S34" s="79">
        <v>1</v>
      </c>
      <c r="T34" s="79">
        <v>0</v>
      </c>
      <c r="U34" s="80">
        <f>IFERROR(T34/(Q34),"-")</f>
        <v>0</v>
      </c>
      <c r="V34" s="81">
        <f>IFERROR(K34/SUM(Q34:Q35),"-")</f>
        <v>14444.444444444</v>
      </c>
      <c r="W34" s="82">
        <v>1</v>
      </c>
      <c r="X34" s="80">
        <f>IF(Q34=0,"-",W34/Q34)</f>
        <v>0.16666666666667</v>
      </c>
      <c r="Y34" s="181">
        <v>54000</v>
      </c>
      <c r="Z34" s="182">
        <f>IFERROR(Y34/Q34,"-")</f>
        <v>9000</v>
      </c>
      <c r="AA34" s="182">
        <f>IFERROR(Y34/W34,"-")</f>
        <v>54000</v>
      </c>
      <c r="AB34" s="176">
        <f>SUM(Y34:Y35)-SUM(K34:K35)</f>
        <v>-8000</v>
      </c>
      <c r="AC34" s="83">
        <f>SUM(Y34:Y35)/SUM(K34:K35)</f>
        <v>0.93846153846154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2</v>
      </c>
      <c r="BG34" s="110">
        <f>IF(Q34=0,"",IF(BF34=0,"",(BF34/Q34)))</f>
        <v>0.33333333333333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4</v>
      </c>
      <c r="BP34" s="117">
        <f>IF(Q34=0,"",IF(BO34=0,"",(BO34/Q34)))</f>
        <v>0.66666666666667</v>
      </c>
      <c r="BQ34" s="118">
        <v>1</v>
      </c>
      <c r="BR34" s="119">
        <f>IFERROR(BQ34/BO34,"-")</f>
        <v>0.25</v>
      </c>
      <c r="BS34" s="120">
        <v>54000</v>
      </c>
      <c r="BT34" s="121">
        <f>IFERROR(BS34/BO34,"-")</f>
        <v>13500</v>
      </c>
      <c r="BU34" s="122"/>
      <c r="BV34" s="122"/>
      <c r="BW34" s="122">
        <v>1</v>
      </c>
      <c r="BX34" s="123"/>
      <c r="BY34" s="124">
        <f>IF(Q34=0,"",IF(BX34=0,"",(BX34/Q34)))</f>
        <v>0</v>
      </c>
      <c r="BZ34" s="125"/>
      <c r="CA34" s="126" t="str">
        <f>IFERROR(BZ34/BX34,"-")</f>
        <v>-</v>
      </c>
      <c r="CB34" s="127"/>
      <c r="CC34" s="128" t="str">
        <f>IFERROR(CB34/BX34,"-")</f>
        <v>-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1</v>
      </c>
      <c r="CQ34" s="138">
        <v>54000</v>
      </c>
      <c r="CR34" s="138">
        <v>54000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127</v>
      </c>
      <c r="C35" s="184" t="s">
        <v>58</v>
      </c>
      <c r="D35" s="184"/>
      <c r="E35" s="184" t="s">
        <v>68</v>
      </c>
      <c r="F35" s="184" t="s">
        <v>76</v>
      </c>
      <c r="G35" s="184" t="s">
        <v>66</v>
      </c>
      <c r="H35" s="87"/>
      <c r="I35" s="87"/>
      <c r="J35" s="87"/>
      <c r="K35" s="176"/>
      <c r="L35" s="79">
        <v>43</v>
      </c>
      <c r="M35" s="79">
        <v>15</v>
      </c>
      <c r="N35" s="79">
        <v>3</v>
      </c>
      <c r="O35" s="88">
        <v>3</v>
      </c>
      <c r="P35" s="89">
        <v>0</v>
      </c>
      <c r="Q35" s="90">
        <f>O35+P35</f>
        <v>3</v>
      </c>
      <c r="R35" s="80">
        <f>IFERROR(Q35/N35,"-")</f>
        <v>1</v>
      </c>
      <c r="S35" s="79">
        <v>1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0.33333333333333</v>
      </c>
      <c r="Y35" s="181">
        <v>68000</v>
      </c>
      <c r="Z35" s="182">
        <f>IFERROR(Y35/Q35,"-")</f>
        <v>22666.666666667</v>
      </c>
      <c r="AA35" s="182">
        <f>IFERROR(Y35/W35,"-")</f>
        <v>68000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>
        <v>1</v>
      </c>
      <c r="AO35" s="98">
        <f>IF(Q35=0,"",IF(AN35=0,"",(AN35/Q35)))</f>
        <v>0.33333333333333</v>
      </c>
      <c r="AP35" s="97"/>
      <c r="AQ35" s="99">
        <f>IFERROR(AP35/AN35,"-")</f>
        <v>0</v>
      </c>
      <c r="AR35" s="100"/>
      <c r="AS35" s="101">
        <f>IFERROR(AR35/AN35,"-")</f>
        <v>0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/>
      <c r="BP35" s="117">
        <f>IF(Q35=0,"",IF(BO35=0,"",(BO35/Q35)))</f>
        <v>0</v>
      </c>
      <c r="BQ35" s="118"/>
      <c r="BR35" s="119" t="str">
        <f>IFERROR(BQ35/BO35,"-")</f>
        <v>-</v>
      </c>
      <c r="BS35" s="120"/>
      <c r="BT35" s="121" t="str">
        <f>IFERROR(BS35/BO35,"-")</f>
        <v>-</v>
      </c>
      <c r="BU35" s="122"/>
      <c r="BV35" s="122"/>
      <c r="BW35" s="122"/>
      <c r="BX35" s="123">
        <v>2</v>
      </c>
      <c r="BY35" s="124">
        <f>IF(Q35=0,"",IF(BX35=0,"",(BX35/Q35)))</f>
        <v>0.66666666666667</v>
      </c>
      <c r="BZ35" s="125">
        <v>1</v>
      </c>
      <c r="CA35" s="126">
        <f>IFERROR(BZ35/BX35,"-")</f>
        <v>0.5</v>
      </c>
      <c r="CB35" s="127">
        <v>68000</v>
      </c>
      <c r="CC35" s="128">
        <f>IFERROR(CB35/BX35,"-")</f>
        <v>34000</v>
      </c>
      <c r="CD35" s="129"/>
      <c r="CE35" s="129"/>
      <c r="CF35" s="129">
        <v>1</v>
      </c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68000</v>
      </c>
      <c r="CR35" s="138">
        <v>68000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1.0307692307692</v>
      </c>
      <c r="B36" s="184" t="s">
        <v>128</v>
      </c>
      <c r="C36" s="184" t="s">
        <v>58</v>
      </c>
      <c r="D36" s="184"/>
      <c r="E36" s="184" t="s">
        <v>75</v>
      </c>
      <c r="F36" s="184" t="s">
        <v>80</v>
      </c>
      <c r="G36" s="184" t="s">
        <v>61</v>
      </c>
      <c r="H36" s="87" t="s">
        <v>126</v>
      </c>
      <c r="I36" s="87" t="s">
        <v>71</v>
      </c>
      <c r="J36" s="186" t="s">
        <v>129</v>
      </c>
      <c r="K36" s="176">
        <v>130000</v>
      </c>
      <c r="L36" s="79">
        <v>16</v>
      </c>
      <c r="M36" s="79">
        <v>0</v>
      </c>
      <c r="N36" s="79">
        <v>56</v>
      </c>
      <c r="O36" s="88">
        <v>10</v>
      </c>
      <c r="P36" s="89">
        <v>0</v>
      </c>
      <c r="Q36" s="90">
        <f>O36+P36</f>
        <v>10</v>
      </c>
      <c r="R36" s="80">
        <f>IFERROR(Q36/N36,"-")</f>
        <v>0.17857142857143</v>
      </c>
      <c r="S36" s="79">
        <v>2</v>
      </c>
      <c r="T36" s="79">
        <v>2</v>
      </c>
      <c r="U36" s="80">
        <f>IFERROR(T36/(Q36),"-")</f>
        <v>0.2</v>
      </c>
      <c r="V36" s="81">
        <f>IFERROR(K36/SUM(Q36:Q37),"-")</f>
        <v>11818.181818182</v>
      </c>
      <c r="W36" s="82">
        <v>4</v>
      </c>
      <c r="X36" s="80">
        <f>IF(Q36=0,"-",W36/Q36)</f>
        <v>0.4</v>
      </c>
      <c r="Y36" s="181">
        <v>131000</v>
      </c>
      <c r="Z36" s="182">
        <f>IFERROR(Y36/Q36,"-")</f>
        <v>13100</v>
      </c>
      <c r="AA36" s="182">
        <f>IFERROR(Y36/W36,"-")</f>
        <v>32750</v>
      </c>
      <c r="AB36" s="176">
        <f>SUM(Y36:Y37)-SUM(K36:K37)</f>
        <v>4000</v>
      </c>
      <c r="AC36" s="83">
        <f>SUM(Y36:Y37)/SUM(K36:K37)</f>
        <v>1.0307692307692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1</v>
      </c>
      <c r="AX36" s="104">
        <f>IF(Q36=0,"",IF(AW36=0,"",(AW36/Q36)))</f>
        <v>0.1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1</v>
      </c>
      <c r="BG36" s="110">
        <f>IF(Q36=0,"",IF(BF36=0,"",(BF36/Q36)))</f>
        <v>0.1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7</v>
      </c>
      <c r="BP36" s="117">
        <f>IF(Q36=0,"",IF(BO36=0,"",(BO36/Q36)))</f>
        <v>0.7</v>
      </c>
      <c r="BQ36" s="118">
        <v>4</v>
      </c>
      <c r="BR36" s="119">
        <f>IFERROR(BQ36/BO36,"-")</f>
        <v>0.57142857142857</v>
      </c>
      <c r="BS36" s="120">
        <v>131000</v>
      </c>
      <c r="BT36" s="121">
        <f>IFERROR(BS36/BO36,"-")</f>
        <v>18714.285714286</v>
      </c>
      <c r="BU36" s="122"/>
      <c r="BV36" s="122"/>
      <c r="BW36" s="122">
        <v>4</v>
      </c>
      <c r="BX36" s="123">
        <v>1</v>
      </c>
      <c r="BY36" s="124">
        <f>IF(Q36=0,"",IF(BX36=0,"",(BX36/Q36)))</f>
        <v>0.1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4</v>
      </c>
      <c r="CQ36" s="138">
        <v>131000</v>
      </c>
      <c r="CR36" s="138">
        <v>80000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130</v>
      </c>
      <c r="C37" s="184" t="s">
        <v>58</v>
      </c>
      <c r="D37" s="184"/>
      <c r="E37" s="184" t="s">
        <v>75</v>
      </c>
      <c r="F37" s="184" t="s">
        <v>80</v>
      </c>
      <c r="G37" s="184" t="s">
        <v>66</v>
      </c>
      <c r="H37" s="87"/>
      <c r="I37" s="87"/>
      <c r="J37" s="87"/>
      <c r="K37" s="176"/>
      <c r="L37" s="79">
        <v>21</v>
      </c>
      <c r="M37" s="79">
        <v>13</v>
      </c>
      <c r="N37" s="79">
        <v>2</v>
      </c>
      <c r="O37" s="88">
        <v>1</v>
      </c>
      <c r="P37" s="89">
        <v>0</v>
      </c>
      <c r="Q37" s="90">
        <f>O37+P37</f>
        <v>1</v>
      </c>
      <c r="R37" s="80">
        <f>IFERROR(Q37/N37,"-")</f>
        <v>0.5</v>
      </c>
      <c r="S37" s="79">
        <v>0</v>
      </c>
      <c r="T37" s="79">
        <v>1</v>
      </c>
      <c r="U37" s="80">
        <f>IFERROR(T37/(Q37),"-")</f>
        <v>1</v>
      </c>
      <c r="V37" s="81"/>
      <c r="W37" s="82">
        <v>1</v>
      </c>
      <c r="X37" s="80">
        <f>IF(Q37=0,"-",W37/Q37)</f>
        <v>1</v>
      </c>
      <c r="Y37" s="181">
        <v>3000</v>
      </c>
      <c r="Z37" s="182">
        <f>IFERROR(Y37/Q37,"-")</f>
        <v>3000</v>
      </c>
      <c r="AA37" s="182">
        <f>IFERROR(Y37/W37,"-")</f>
        <v>3000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/>
      <c r="BP37" s="117">
        <f>IF(Q37=0,"",IF(BO37=0,"",(BO37/Q37)))</f>
        <v>0</v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>
        <v>1</v>
      </c>
      <c r="BY37" s="124">
        <f>IF(Q37=0,"",IF(BX37=0,"",(BX37/Q37)))</f>
        <v>1</v>
      </c>
      <c r="BZ37" s="125">
        <v>1</v>
      </c>
      <c r="CA37" s="126">
        <f>IFERROR(BZ37/BX37,"-")</f>
        <v>1</v>
      </c>
      <c r="CB37" s="127">
        <v>3000</v>
      </c>
      <c r="CC37" s="128">
        <f>IFERROR(CB37/BX37,"-")</f>
        <v>3000</v>
      </c>
      <c r="CD37" s="129">
        <v>1</v>
      </c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3000</v>
      </c>
      <c r="CR37" s="138">
        <v>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14.3</v>
      </c>
      <c r="B38" s="184" t="s">
        <v>131</v>
      </c>
      <c r="C38" s="184" t="s">
        <v>58</v>
      </c>
      <c r="D38" s="184"/>
      <c r="E38" s="184" t="s">
        <v>68</v>
      </c>
      <c r="F38" s="184" t="s">
        <v>94</v>
      </c>
      <c r="G38" s="184" t="s">
        <v>61</v>
      </c>
      <c r="H38" s="87" t="s">
        <v>132</v>
      </c>
      <c r="I38" s="87" t="s">
        <v>110</v>
      </c>
      <c r="J38" s="87" t="s">
        <v>133</v>
      </c>
      <c r="K38" s="176">
        <v>120000</v>
      </c>
      <c r="L38" s="79">
        <v>35</v>
      </c>
      <c r="M38" s="79">
        <v>0</v>
      </c>
      <c r="N38" s="79">
        <v>112</v>
      </c>
      <c r="O38" s="88">
        <v>14</v>
      </c>
      <c r="P38" s="89">
        <v>0</v>
      </c>
      <c r="Q38" s="90">
        <f>O38+P38</f>
        <v>14</v>
      </c>
      <c r="R38" s="80">
        <f>IFERROR(Q38/N38,"-")</f>
        <v>0.125</v>
      </c>
      <c r="S38" s="79">
        <v>2</v>
      </c>
      <c r="T38" s="79">
        <v>3</v>
      </c>
      <c r="U38" s="80">
        <f>IFERROR(T38/(Q38),"-")</f>
        <v>0.21428571428571</v>
      </c>
      <c r="V38" s="81">
        <f>IFERROR(K38/SUM(Q38:Q39),"-")</f>
        <v>7058.8235294118</v>
      </c>
      <c r="W38" s="82">
        <v>5</v>
      </c>
      <c r="X38" s="80">
        <f>IF(Q38=0,"-",W38/Q38)</f>
        <v>0.35714285714286</v>
      </c>
      <c r="Y38" s="181">
        <v>1077000</v>
      </c>
      <c r="Z38" s="182">
        <f>IFERROR(Y38/Q38,"-")</f>
        <v>76928.571428571</v>
      </c>
      <c r="AA38" s="182">
        <f>IFERROR(Y38/W38,"-")</f>
        <v>215400</v>
      </c>
      <c r="AB38" s="176">
        <f>SUM(Y38:Y39)-SUM(K38:K39)</f>
        <v>1596000</v>
      </c>
      <c r="AC38" s="83">
        <f>SUM(Y38:Y39)/SUM(K38:K39)</f>
        <v>14.3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2</v>
      </c>
      <c r="AX38" s="104">
        <f>IF(Q38=0,"",IF(AW38=0,"",(AW38/Q38)))</f>
        <v>0.14285714285714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>
        <v>3</v>
      </c>
      <c r="BG38" s="110">
        <f>IF(Q38=0,"",IF(BF38=0,"",(BF38/Q38)))</f>
        <v>0.21428571428571</v>
      </c>
      <c r="BH38" s="109">
        <v>1</v>
      </c>
      <c r="BI38" s="111">
        <f>IFERROR(BH38/BF38,"-")</f>
        <v>0.33333333333333</v>
      </c>
      <c r="BJ38" s="112">
        <v>950000</v>
      </c>
      <c r="BK38" s="113">
        <f>IFERROR(BJ38/BF38,"-")</f>
        <v>316666.66666667</v>
      </c>
      <c r="BL38" s="114"/>
      <c r="BM38" s="114"/>
      <c r="BN38" s="114">
        <v>1</v>
      </c>
      <c r="BO38" s="116">
        <v>6</v>
      </c>
      <c r="BP38" s="117">
        <f>IF(Q38=0,"",IF(BO38=0,"",(BO38/Q38)))</f>
        <v>0.42857142857143</v>
      </c>
      <c r="BQ38" s="118">
        <v>3</v>
      </c>
      <c r="BR38" s="119">
        <f>IFERROR(BQ38/BO38,"-")</f>
        <v>0.5</v>
      </c>
      <c r="BS38" s="120">
        <v>46000</v>
      </c>
      <c r="BT38" s="121">
        <f>IFERROR(BS38/BO38,"-")</f>
        <v>7666.6666666667</v>
      </c>
      <c r="BU38" s="122">
        <v>2</v>
      </c>
      <c r="BV38" s="122"/>
      <c r="BW38" s="122">
        <v>1</v>
      </c>
      <c r="BX38" s="123">
        <v>3</v>
      </c>
      <c r="BY38" s="124">
        <f>IF(Q38=0,"",IF(BX38=0,"",(BX38/Q38)))</f>
        <v>0.21428571428571</v>
      </c>
      <c r="BZ38" s="125">
        <v>1</v>
      </c>
      <c r="CA38" s="126">
        <f>IFERROR(BZ38/BX38,"-")</f>
        <v>0.33333333333333</v>
      </c>
      <c r="CB38" s="127">
        <v>101000</v>
      </c>
      <c r="CC38" s="128">
        <f>IFERROR(CB38/BX38,"-")</f>
        <v>33666.666666667</v>
      </c>
      <c r="CD38" s="129"/>
      <c r="CE38" s="129"/>
      <c r="CF38" s="129">
        <v>1</v>
      </c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5</v>
      </c>
      <c r="CQ38" s="138">
        <v>1077000</v>
      </c>
      <c r="CR38" s="138">
        <v>950000</v>
      </c>
      <c r="CS38" s="138"/>
      <c r="CT38" s="139" t="str">
        <f>IF(AND(CR38=0,CS38=0),"",IF(AND(CR38&lt;=100000,CS38&lt;=100000),"",IF(CR38/CQ38&gt;0.7,"男高",IF(CS38/CQ38&gt;0.7,"女高",""))))</f>
        <v>男高</v>
      </c>
    </row>
    <row r="39" spans="1:99">
      <c r="A39" s="78"/>
      <c r="B39" s="184" t="s">
        <v>134</v>
      </c>
      <c r="C39" s="184" t="s">
        <v>58</v>
      </c>
      <c r="D39" s="184"/>
      <c r="E39" s="184" t="s">
        <v>68</v>
      </c>
      <c r="F39" s="184" t="s">
        <v>94</v>
      </c>
      <c r="G39" s="184" t="s">
        <v>66</v>
      </c>
      <c r="H39" s="87"/>
      <c r="I39" s="87"/>
      <c r="J39" s="87"/>
      <c r="K39" s="176"/>
      <c r="L39" s="79">
        <v>44</v>
      </c>
      <c r="M39" s="79">
        <v>25</v>
      </c>
      <c r="N39" s="79">
        <v>10</v>
      </c>
      <c r="O39" s="88">
        <v>3</v>
      </c>
      <c r="P39" s="89">
        <v>0</v>
      </c>
      <c r="Q39" s="90">
        <f>O39+P39</f>
        <v>3</v>
      </c>
      <c r="R39" s="80">
        <f>IFERROR(Q39/N39,"-")</f>
        <v>0.3</v>
      </c>
      <c r="S39" s="79">
        <v>0</v>
      </c>
      <c r="T39" s="79">
        <v>1</v>
      </c>
      <c r="U39" s="80">
        <f>IFERROR(T39/(Q39),"-")</f>
        <v>0.33333333333333</v>
      </c>
      <c r="V39" s="81"/>
      <c r="W39" s="82">
        <v>2</v>
      </c>
      <c r="X39" s="80">
        <f>IF(Q39=0,"-",W39/Q39)</f>
        <v>0.66666666666667</v>
      </c>
      <c r="Y39" s="181">
        <v>639000</v>
      </c>
      <c r="Z39" s="182">
        <f>IFERROR(Y39/Q39,"-")</f>
        <v>213000</v>
      </c>
      <c r="AA39" s="182">
        <f>IFERROR(Y39/W39,"-")</f>
        <v>319500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/>
      <c r="BG39" s="110">
        <f>IF(Q39=0,"",IF(BF39=0,"",(BF39/Q39)))</f>
        <v>0</v>
      </c>
      <c r="BH39" s="109"/>
      <c r="BI39" s="111" t="str">
        <f>IFERROR(BH39/BF39,"-")</f>
        <v>-</v>
      </c>
      <c r="BJ39" s="112"/>
      <c r="BK39" s="113" t="str">
        <f>IFERROR(BJ39/BF39,"-")</f>
        <v>-</v>
      </c>
      <c r="BL39" s="114"/>
      <c r="BM39" s="114"/>
      <c r="BN39" s="114"/>
      <c r="BO39" s="116">
        <v>2</v>
      </c>
      <c r="BP39" s="117">
        <f>IF(Q39=0,"",IF(BO39=0,"",(BO39/Q39)))</f>
        <v>0.66666666666667</v>
      </c>
      <c r="BQ39" s="118">
        <v>1</v>
      </c>
      <c r="BR39" s="119">
        <f>IFERROR(BQ39/BO39,"-")</f>
        <v>0.5</v>
      </c>
      <c r="BS39" s="120">
        <v>572000</v>
      </c>
      <c r="BT39" s="121">
        <f>IFERROR(BS39/BO39,"-")</f>
        <v>286000</v>
      </c>
      <c r="BU39" s="122"/>
      <c r="BV39" s="122"/>
      <c r="BW39" s="122">
        <v>1</v>
      </c>
      <c r="BX39" s="123"/>
      <c r="BY39" s="124">
        <f>IF(Q39=0,"",IF(BX39=0,"",(BX39/Q39)))</f>
        <v>0</v>
      </c>
      <c r="BZ39" s="125"/>
      <c r="CA39" s="126" t="str">
        <f>IFERROR(BZ39/BX39,"-")</f>
        <v>-</v>
      </c>
      <c r="CB39" s="127"/>
      <c r="CC39" s="128" t="str">
        <f>IFERROR(CB39/BX39,"-")</f>
        <v>-</v>
      </c>
      <c r="CD39" s="129"/>
      <c r="CE39" s="129"/>
      <c r="CF39" s="129"/>
      <c r="CG39" s="130">
        <v>1</v>
      </c>
      <c r="CH39" s="131">
        <f>IF(Q39=0,"",IF(CG39=0,"",(CG39/Q39)))</f>
        <v>0.33333333333333</v>
      </c>
      <c r="CI39" s="132">
        <v>1</v>
      </c>
      <c r="CJ39" s="133">
        <f>IFERROR(CI39/CG39,"-")</f>
        <v>1</v>
      </c>
      <c r="CK39" s="134">
        <v>67000</v>
      </c>
      <c r="CL39" s="135">
        <f>IFERROR(CK39/CG39,"-")</f>
        <v>67000</v>
      </c>
      <c r="CM39" s="136"/>
      <c r="CN39" s="136"/>
      <c r="CO39" s="136">
        <v>1</v>
      </c>
      <c r="CP39" s="137">
        <v>2</v>
      </c>
      <c r="CQ39" s="138">
        <v>639000</v>
      </c>
      <c r="CR39" s="138">
        <v>572000</v>
      </c>
      <c r="CS39" s="138"/>
      <c r="CT39" s="139" t="str">
        <f>IF(AND(CR39=0,CS39=0),"",IF(AND(CR39&lt;=100000,CS39&lt;=100000),"",IF(CR39/CQ39&gt;0.7,"男高",IF(CS39/CQ39&gt;0.7,"女高",""))))</f>
        <v>男高</v>
      </c>
    </row>
    <row r="40" spans="1:99">
      <c r="A40" s="78">
        <f>AC40</f>
        <v>0.175</v>
      </c>
      <c r="B40" s="184" t="s">
        <v>135</v>
      </c>
      <c r="C40" s="184" t="s">
        <v>58</v>
      </c>
      <c r="D40" s="184"/>
      <c r="E40" s="184" t="s">
        <v>75</v>
      </c>
      <c r="F40" s="184" t="s">
        <v>105</v>
      </c>
      <c r="G40" s="184" t="s">
        <v>61</v>
      </c>
      <c r="H40" s="87" t="s">
        <v>132</v>
      </c>
      <c r="I40" s="87" t="s">
        <v>110</v>
      </c>
      <c r="J40" s="87" t="s">
        <v>86</v>
      </c>
      <c r="K40" s="176">
        <v>120000</v>
      </c>
      <c r="L40" s="79">
        <v>20</v>
      </c>
      <c r="M40" s="79">
        <v>0</v>
      </c>
      <c r="N40" s="79">
        <v>72</v>
      </c>
      <c r="O40" s="88">
        <v>7</v>
      </c>
      <c r="P40" s="89">
        <v>0</v>
      </c>
      <c r="Q40" s="90">
        <f>O40+P40</f>
        <v>7</v>
      </c>
      <c r="R40" s="80">
        <f>IFERROR(Q40/N40,"-")</f>
        <v>0.097222222222222</v>
      </c>
      <c r="S40" s="79">
        <v>0</v>
      </c>
      <c r="T40" s="79">
        <v>3</v>
      </c>
      <c r="U40" s="80">
        <f>IFERROR(T40/(Q40),"-")</f>
        <v>0.42857142857143</v>
      </c>
      <c r="V40" s="81">
        <f>IFERROR(K40/SUM(Q40:Q41),"-")</f>
        <v>7500</v>
      </c>
      <c r="W40" s="82">
        <v>2</v>
      </c>
      <c r="X40" s="80">
        <f>IF(Q40=0,"-",W40/Q40)</f>
        <v>0.28571428571429</v>
      </c>
      <c r="Y40" s="181">
        <v>6000</v>
      </c>
      <c r="Z40" s="182">
        <f>IFERROR(Y40/Q40,"-")</f>
        <v>857.14285714286</v>
      </c>
      <c r="AA40" s="182">
        <f>IFERROR(Y40/W40,"-")</f>
        <v>3000</v>
      </c>
      <c r="AB40" s="176">
        <f>SUM(Y40:Y41)-SUM(K40:K41)</f>
        <v>-99000</v>
      </c>
      <c r="AC40" s="83">
        <f>SUM(Y40:Y41)/SUM(K40:K41)</f>
        <v>0.175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>
        <v>1</v>
      </c>
      <c r="AO40" s="98">
        <f>IF(Q40=0,"",IF(AN40=0,"",(AN40/Q40)))</f>
        <v>0.14285714285714</v>
      </c>
      <c r="AP40" s="97"/>
      <c r="AQ40" s="99">
        <f>IFERROR(AP40/AN40,"-")</f>
        <v>0</v>
      </c>
      <c r="AR40" s="100"/>
      <c r="AS40" s="101">
        <f>IFERROR(AR40/AN40,"-")</f>
        <v>0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/>
      <c r="BG40" s="110">
        <f>IF(Q40=0,"",IF(BF40=0,"",(BF40/Q40)))</f>
        <v>0</v>
      </c>
      <c r="BH40" s="109"/>
      <c r="BI40" s="111" t="str">
        <f>IFERROR(BH40/BF40,"-")</f>
        <v>-</v>
      </c>
      <c r="BJ40" s="112"/>
      <c r="BK40" s="113" t="str">
        <f>IFERROR(BJ40/BF40,"-")</f>
        <v>-</v>
      </c>
      <c r="BL40" s="114"/>
      <c r="BM40" s="114"/>
      <c r="BN40" s="114"/>
      <c r="BO40" s="116">
        <v>5</v>
      </c>
      <c r="BP40" s="117">
        <f>IF(Q40=0,"",IF(BO40=0,"",(BO40/Q40)))</f>
        <v>0.71428571428571</v>
      </c>
      <c r="BQ40" s="118">
        <v>2</v>
      </c>
      <c r="BR40" s="119">
        <f>IFERROR(BQ40/BO40,"-")</f>
        <v>0.4</v>
      </c>
      <c r="BS40" s="120">
        <v>6000</v>
      </c>
      <c r="BT40" s="121">
        <f>IFERROR(BS40/BO40,"-")</f>
        <v>1200</v>
      </c>
      <c r="BU40" s="122">
        <v>2</v>
      </c>
      <c r="BV40" s="122"/>
      <c r="BW40" s="122"/>
      <c r="BX40" s="123">
        <v>1</v>
      </c>
      <c r="BY40" s="124">
        <f>IF(Q40=0,"",IF(BX40=0,"",(BX40/Q40)))</f>
        <v>0.14285714285714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2</v>
      </c>
      <c r="CQ40" s="138">
        <v>6000</v>
      </c>
      <c r="CR40" s="138">
        <v>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136</v>
      </c>
      <c r="C41" s="184" t="s">
        <v>58</v>
      </c>
      <c r="D41" s="184"/>
      <c r="E41" s="184" t="s">
        <v>75</v>
      </c>
      <c r="F41" s="184" t="s">
        <v>105</v>
      </c>
      <c r="G41" s="184" t="s">
        <v>66</v>
      </c>
      <c r="H41" s="87"/>
      <c r="I41" s="87"/>
      <c r="J41" s="87"/>
      <c r="K41" s="176"/>
      <c r="L41" s="79">
        <v>79</v>
      </c>
      <c r="M41" s="79">
        <v>30</v>
      </c>
      <c r="N41" s="79">
        <v>6</v>
      </c>
      <c r="O41" s="88">
        <v>9</v>
      </c>
      <c r="P41" s="89">
        <v>0</v>
      </c>
      <c r="Q41" s="90">
        <f>O41+P41</f>
        <v>9</v>
      </c>
      <c r="R41" s="80">
        <f>IFERROR(Q41/N41,"-")</f>
        <v>1.5</v>
      </c>
      <c r="S41" s="79">
        <v>2</v>
      </c>
      <c r="T41" s="79">
        <v>1</v>
      </c>
      <c r="U41" s="80">
        <f>IFERROR(T41/(Q41),"-")</f>
        <v>0.11111111111111</v>
      </c>
      <c r="V41" s="81"/>
      <c r="W41" s="82">
        <v>2</v>
      </c>
      <c r="X41" s="80">
        <f>IF(Q41=0,"-",W41/Q41)</f>
        <v>0.22222222222222</v>
      </c>
      <c r="Y41" s="181">
        <v>15000</v>
      </c>
      <c r="Z41" s="182">
        <f>IFERROR(Y41/Q41,"-")</f>
        <v>1666.6666666667</v>
      </c>
      <c r="AA41" s="182">
        <f>IFERROR(Y41/W41,"-")</f>
        <v>7500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>
        <v>1</v>
      </c>
      <c r="AO41" s="98">
        <f>IF(Q41=0,"",IF(AN41=0,"",(AN41/Q41)))</f>
        <v>0.11111111111111</v>
      </c>
      <c r="AP41" s="97"/>
      <c r="AQ41" s="99">
        <f>IFERROR(AP41/AN41,"-")</f>
        <v>0</v>
      </c>
      <c r="AR41" s="100"/>
      <c r="AS41" s="101">
        <f>IFERROR(AR41/AN41,"-")</f>
        <v>0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/>
      <c r="BG41" s="110">
        <f>IF(Q41=0,"",IF(BF41=0,"",(BF41/Q41)))</f>
        <v>0</v>
      </c>
      <c r="BH41" s="109"/>
      <c r="BI41" s="111" t="str">
        <f>IFERROR(BH41/BF41,"-")</f>
        <v>-</v>
      </c>
      <c r="BJ41" s="112"/>
      <c r="BK41" s="113" t="str">
        <f>IFERROR(BJ41/BF41,"-")</f>
        <v>-</v>
      </c>
      <c r="BL41" s="114"/>
      <c r="BM41" s="114"/>
      <c r="BN41" s="114"/>
      <c r="BO41" s="116">
        <v>5</v>
      </c>
      <c r="BP41" s="117">
        <f>IF(Q41=0,"",IF(BO41=0,"",(BO41/Q41)))</f>
        <v>0.55555555555556</v>
      </c>
      <c r="BQ41" s="118">
        <v>1</v>
      </c>
      <c r="BR41" s="119">
        <f>IFERROR(BQ41/BO41,"-")</f>
        <v>0.2</v>
      </c>
      <c r="BS41" s="120">
        <v>10000</v>
      </c>
      <c r="BT41" s="121">
        <f>IFERROR(BS41/BO41,"-")</f>
        <v>2000</v>
      </c>
      <c r="BU41" s="122"/>
      <c r="BV41" s="122">
        <v>1</v>
      </c>
      <c r="BW41" s="122"/>
      <c r="BX41" s="123">
        <v>3</v>
      </c>
      <c r="BY41" s="124">
        <f>IF(Q41=0,"",IF(BX41=0,"",(BX41/Q41)))</f>
        <v>0.33333333333333</v>
      </c>
      <c r="BZ41" s="125">
        <v>1</v>
      </c>
      <c r="CA41" s="126">
        <f>IFERROR(BZ41/BX41,"-")</f>
        <v>0.33333333333333</v>
      </c>
      <c r="CB41" s="127">
        <v>5000</v>
      </c>
      <c r="CC41" s="128">
        <f>IFERROR(CB41/BX41,"-")</f>
        <v>1666.6666666667</v>
      </c>
      <c r="CD41" s="129">
        <v>1</v>
      </c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2</v>
      </c>
      <c r="CQ41" s="138">
        <v>15000</v>
      </c>
      <c r="CR41" s="138">
        <v>10000</v>
      </c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</v>
      </c>
      <c r="B42" s="184" t="s">
        <v>137</v>
      </c>
      <c r="C42" s="184" t="s">
        <v>58</v>
      </c>
      <c r="D42" s="184"/>
      <c r="E42" s="184" t="s">
        <v>68</v>
      </c>
      <c r="F42" s="184" t="s">
        <v>138</v>
      </c>
      <c r="G42" s="184" t="s">
        <v>61</v>
      </c>
      <c r="H42" s="87" t="s">
        <v>139</v>
      </c>
      <c r="I42" s="87" t="s">
        <v>71</v>
      </c>
      <c r="J42" s="185" t="s">
        <v>140</v>
      </c>
      <c r="K42" s="176">
        <v>80000</v>
      </c>
      <c r="L42" s="79">
        <v>6</v>
      </c>
      <c r="M42" s="79">
        <v>0</v>
      </c>
      <c r="N42" s="79">
        <v>30</v>
      </c>
      <c r="O42" s="88">
        <v>5</v>
      </c>
      <c r="P42" s="89">
        <v>0</v>
      </c>
      <c r="Q42" s="90">
        <f>O42+P42</f>
        <v>5</v>
      </c>
      <c r="R42" s="80">
        <f>IFERROR(Q42/N42,"-")</f>
        <v>0.16666666666667</v>
      </c>
      <c r="S42" s="79">
        <v>0</v>
      </c>
      <c r="T42" s="79">
        <v>2</v>
      </c>
      <c r="U42" s="80">
        <f>IFERROR(T42/(Q42),"-")</f>
        <v>0.4</v>
      </c>
      <c r="V42" s="81">
        <f>IFERROR(K42/SUM(Q42:Q43),"-")</f>
        <v>10000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-80000</v>
      </c>
      <c r="AC42" s="83">
        <f>SUM(Y42:Y43)/SUM(K42:K43)</f>
        <v>0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2</v>
      </c>
      <c r="BP42" s="117">
        <f>IF(Q42=0,"",IF(BO42=0,"",(BO42/Q42)))</f>
        <v>0.4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>
        <v>3</v>
      </c>
      <c r="BY42" s="124">
        <f>IF(Q42=0,"",IF(BX42=0,"",(BX42/Q42)))</f>
        <v>0.6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141</v>
      </c>
      <c r="C43" s="184" t="s">
        <v>58</v>
      </c>
      <c r="D43" s="184"/>
      <c r="E43" s="184" t="s">
        <v>68</v>
      </c>
      <c r="F43" s="184" t="s">
        <v>138</v>
      </c>
      <c r="G43" s="184" t="s">
        <v>66</v>
      </c>
      <c r="H43" s="87"/>
      <c r="I43" s="87"/>
      <c r="J43" s="87"/>
      <c r="K43" s="176"/>
      <c r="L43" s="79">
        <v>12</v>
      </c>
      <c r="M43" s="79">
        <v>9</v>
      </c>
      <c r="N43" s="79">
        <v>12</v>
      </c>
      <c r="O43" s="88">
        <v>3</v>
      </c>
      <c r="P43" s="89">
        <v>0</v>
      </c>
      <c r="Q43" s="90">
        <f>O43+P43</f>
        <v>3</v>
      </c>
      <c r="R43" s="80">
        <f>IFERROR(Q43/N43,"-")</f>
        <v>0.25</v>
      </c>
      <c r="S43" s="79">
        <v>0</v>
      </c>
      <c r="T43" s="79">
        <v>1</v>
      </c>
      <c r="U43" s="80">
        <f>IFERROR(T43/(Q43),"-")</f>
        <v>0.33333333333333</v>
      </c>
      <c r="V43" s="81"/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2</v>
      </c>
      <c r="BP43" s="117">
        <f>IF(Q43=0,"",IF(BO43=0,"",(BO43/Q43)))</f>
        <v>0.66666666666667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>
        <v>1</v>
      </c>
      <c r="BY43" s="124">
        <f>IF(Q43=0,"",IF(BX43=0,"",(BX43/Q43)))</f>
        <v>0.33333333333333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0.5</v>
      </c>
      <c r="B44" s="184" t="s">
        <v>142</v>
      </c>
      <c r="C44" s="184" t="s">
        <v>58</v>
      </c>
      <c r="D44" s="184"/>
      <c r="E44" s="184" t="s">
        <v>75</v>
      </c>
      <c r="F44" s="184" t="s">
        <v>69</v>
      </c>
      <c r="G44" s="184" t="s">
        <v>61</v>
      </c>
      <c r="H44" s="87" t="s">
        <v>139</v>
      </c>
      <c r="I44" s="87" t="s">
        <v>71</v>
      </c>
      <c r="J44" s="186" t="s">
        <v>143</v>
      </c>
      <c r="K44" s="176">
        <v>80000</v>
      </c>
      <c r="L44" s="79">
        <v>5</v>
      </c>
      <c r="M44" s="79">
        <v>0</v>
      </c>
      <c r="N44" s="79">
        <v>50</v>
      </c>
      <c r="O44" s="88">
        <v>4</v>
      </c>
      <c r="P44" s="89">
        <v>0</v>
      </c>
      <c r="Q44" s="90">
        <f>O44+P44</f>
        <v>4</v>
      </c>
      <c r="R44" s="80">
        <f>IFERROR(Q44/N44,"-")</f>
        <v>0.08</v>
      </c>
      <c r="S44" s="79">
        <v>0</v>
      </c>
      <c r="T44" s="79">
        <v>0</v>
      </c>
      <c r="U44" s="80">
        <f>IFERROR(T44/(Q44),"-")</f>
        <v>0</v>
      </c>
      <c r="V44" s="81">
        <f>IFERROR(K44/SUM(Q44:Q45),"-")</f>
        <v>11428.571428571</v>
      </c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>
        <f>SUM(Y44:Y45)-SUM(K44:K45)</f>
        <v>-40000</v>
      </c>
      <c r="AC44" s="83">
        <f>SUM(Y44:Y45)/SUM(K44:K45)</f>
        <v>0.5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1</v>
      </c>
      <c r="BG44" s="110">
        <f>IF(Q44=0,"",IF(BF44=0,"",(BF44/Q44)))</f>
        <v>0.25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2</v>
      </c>
      <c r="BP44" s="117">
        <f>IF(Q44=0,"",IF(BO44=0,"",(BO44/Q44)))</f>
        <v>0.5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>
        <v>1</v>
      </c>
      <c r="BY44" s="124">
        <f>IF(Q44=0,"",IF(BX44=0,"",(BX44/Q44)))</f>
        <v>0.25</v>
      </c>
      <c r="BZ44" s="125"/>
      <c r="CA44" s="126">
        <f>IFERROR(BZ44/BX44,"-")</f>
        <v>0</v>
      </c>
      <c r="CB44" s="127"/>
      <c r="CC44" s="128">
        <f>IFERROR(CB44/BX44,"-")</f>
        <v>0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144</v>
      </c>
      <c r="C45" s="184" t="s">
        <v>58</v>
      </c>
      <c r="D45" s="184"/>
      <c r="E45" s="184" t="s">
        <v>75</v>
      </c>
      <c r="F45" s="184" t="s">
        <v>69</v>
      </c>
      <c r="G45" s="184" t="s">
        <v>66</v>
      </c>
      <c r="H45" s="87"/>
      <c r="I45" s="87"/>
      <c r="J45" s="87"/>
      <c r="K45" s="176"/>
      <c r="L45" s="79">
        <v>18</v>
      </c>
      <c r="M45" s="79">
        <v>14</v>
      </c>
      <c r="N45" s="79">
        <v>28</v>
      </c>
      <c r="O45" s="88">
        <v>3</v>
      </c>
      <c r="P45" s="89">
        <v>0</v>
      </c>
      <c r="Q45" s="90">
        <f>O45+P45</f>
        <v>3</v>
      </c>
      <c r="R45" s="80">
        <f>IFERROR(Q45/N45,"-")</f>
        <v>0.10714285714286</v>
      </c>
      <c r="S45" s="79">
        <v>1</v>
      </c>
      <c r="T45" s="79">
        <v>0</v>
      </c>
      <c r="U45" s="80">
        <f>IFERROR(T45/(Q45),"-")</f>
        <v>0</v>
      </c>
      <c r="V45" s="81"/>
      <c r="W45" s="82">
        <v>1</v>
      </c>
      <c r="X45" s="80">
        <f>IF(Q45=0,"-",W45/Q45)</f>
        <v>0.33333333333333</v>
      </c>
      <c r="Y45" s="181">
        <v>40000</v>
      </c>
      <c r="Z45" s="182">
        <f>IFERROR(Y45/Q45,"-")</f>
        <v>13333.333333333</v>
      </c>
      <c r="AA45" s="182">
        <f>IFERROR(Y45/W45,"-")</f>
        <v>40000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>
        <v>1</v>
      </c>
      <c r="AX45" s="104">
        <f>IF(Q45=0,"",IF(AW45=0,"",(AW45/Q45)))</f>
        <v>0.33333333333333</v>
      </c>
      <c r="AY45" s="103"/>
      <c r="AZ45" s="105">
        <f>IFERROR(AY45/AW45,"-")</f>
        <v>0</v>
      </c>
      <c r="BA45" s="106"/>
      <c r="BB45" s="107">
        <f>IFERROR(BA45/AW45,"-")</f>
        <v>0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0.33333333333333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>
        <v>1</v>
      </c>
      <c r="BY45" s="124">
        <f>IF(Q45=0,"",IF(BX45=0,"",(BX45/Q45)))</f>
        <v>0.33333333333333</v>
      </c>
      <c r="BZ45" s="125">
        <v>1</v>
      </c>
      <c r="CA45" s="126">
        <f>IFERROR(BZ45/BX45,"-")</f>
        <v>1</v>
      </c>
      <c r="CB45" s="127">
        <v>40000</v>
      </c>
      <c r="CC45" s="128">
        <f>IFERROR(CB45/BX45,"-")</f>
        <v>40000</v>
      </c>
      <c r="CD45" s="129"/>
      <c r="CE45" s="129"/>
      <c r="CF45" s="129">
        <v>1</v>
      </c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40000</v>
      </c>
      <c r="CR45" s="138">
        <v>40000</v>
      </c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0.58</v>
      </c>
      <c r="B46" s="184" t="s">
        <v>145</v>
      </c>
      <c r="C46" s="184" t="s">
        <v>58</v>
      </c>
      <c r="D46" s="184"/>
      <c r="E46" s="184" t="s">
        <v>66</v>
      </c>
      <c r="F46" s="184" t="s">
        <v>146</v>
      </c>
      <c r="G46" s="184" t="s">
        <v>61</v>
      </c>
      <c r="H46" s="87" t="s">
        <v>106</v>
      </c>
      <c r="I46" s="87" t="s">
        <v>147</v>
      </c>
      <c r="J46" s="87" t="s">
        <v>148</v>
      </c>
      <c r="K46" s="176">
        <v>50000</v>
      </c>
      <c r="L46" s="79">
        <v>5</v>
      </c>
      <c r="M46" s="79">
        <v>0</v>
      </c>
      <c r="N46" s="79">
        <v>24</v>
      </c>
      <c r="O46" s="88">
        <v>3</v>
      </c>
      <c r="P46" s="89">
        <v>0</v>
      </c>
      <c r="Q46" s="90">
        <f>O46+P46</f>
        <v>3</v>
      </c>
      <c r="R46" s="80">
        <f>IFERROR(Q46/N46,"-")</f>
        <v>0.125</v>
      </c>
      <c r="S46" s="79">
        <v>1</v>
      </c>
      <c r="T46" s="79">
        <v>1</v>
      </c>
      <c r="U46" s="80">
        <f>IFERROR(T46/(Q46),"-")</f>
        <v>0.33333333333333</v>
      </c>
      <c r="V46" s="81">
        <f>IFERROR(K46/SUM(Q46:Q47),"-")</f>
        <v>7142.8571428571</v>
      </c>
      <c r="W46" s="82">
        <v>1</v>
      </c>
      <c r="X46" s="80">
        <f>IF(Q46=0,"-",W46/Q46)</f>
        <v>0.33333333333333</v>
      </c>
      <c r="Y46" s="181">
        <v>6000</v>
      </c>
      <c r="Z46" s="182">
        <f>IFERROR(Y46/Q46,"-")</f>
        <v>2000</v>
      </c>
      <c r="AA46" s="182">
        <f>IFERROR(Y46/W46,"-")</f>
        <v>6000</v>
      </c>
      <c r="AB46" s="176">
        <f>SUM(Y46:Y47)-SUM(K46:K47)</f>
        <v>-21000</v>
      </c>
      <c r="AC46" s="83">
        <f>SUM(Y46:Y47)/SUM(K46:K47)</f>
        <v>0.58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2</v>
      </c>
      <c r="BG46" s="110">
        <f>IF(Q46=0,"",IF(BF46=0,"",(BF46/Q46)))</f>
        <v>0.66666666666667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1</v>
      </c>
      <c r="BP46" s="117">
        <f>IF(Q46=0,"",IF(BO46=0,"",(BO46/Q46)))</f>
        <v>0.33333333333333</v>
      </c>
      <c r="BQ46" s="118">
        <v>1</v>
      </c>
      <c r="BR46" s="119">
        <f>IFERROR(BQ46/BO46,"-")</f>
        <v>1</v>
      </c>
      <c r="BS46" s="120">
        <v>6000</v>
      </c>
      <c r="BT46" s="121">
        <f>IFERROR(BS46/BO46,"-")</f>
        <v>6000</v>
      </c>
      <c r="BU46" s="122"/>
      <c r="BV46" s="122">
        <v>1</v>
      </c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6000</v>
      </c>
      <c r="CR46" s="138">
        <v>6000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149</v>
      </c>
      <c r="C47" s="184" t="s">
        <v>58</v>
      </c>
      <c r="D47" s="184"/>
      <c r="E47" s="184" t="s">
        <v>66</v>
      </c>
      <c r="F47" s="184" t="s">
        <v>146</v>
      </c>
      <c r="G47" s="184" t="s">
        <v>66</v>
      </c>
      <c r="H47" s="87"/>
      <c r="I47" s="87"/>
      <c r="J47" s="87"/>
      <c r="K47" s="176"/>
      <c r="L47" s="79">
        <v>7</v>
      </c>
      <c r="M47" s="79">
        <v>7</v>
      </c>
      <c r="N47" s="79">
        <v>1</v>
      </c>
      <c r="O47" s="88">
        <v>4</v>
      </c>
      <c r="P47" s="89">
        <v>0</v>
      </c>
      <c r="Q47" s="90">
        <f>O47+P47</f>
        <v>4</v>
      </c>
      <c r="R47" s="80">
        <f>IFERROR(Q47/N47,"-")</f>
        <v>4</v>
      </c>
      <c r="S47" s="79">
        <v>1</v>
      </c>
      <c r="T47" s="79">
        <v>1</v>
      </c>
      <c r="U47" s="80">
        <f>IFERROR(T47/(Q47),"-")</f>
        <v>0.25</v>
      </c>
      <c r="V47" s="81"/>
      <c r="W47" s="82">
        <v>2</v>
      </c>
      <c r="X47" s="80">
        <f>IF(Q47=0,"-",W47/Q47)</f>
        <v>0.5</v>
      </c>
      <c r="Y47" s="181">
        <v>23000</v>
      </c>
      <c r="Z47" s="182">
        <f>IFERROR(Y47/Q47,"-")</f>
        <v>5750</v>
      </c>
      <c r="AA47" s="182">
        <f>IFERROR(Y47/W47,"-")</f>
        <v>11500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0.25</v>
      </c>
      <c r="BH47" s="109">
        <v>1</v>
      </c>
      <c r="BI47" s="111">
        <f>IFERROR(BH47/BF47,"-")</f>
        <v>1</v>
      </c>
      <c r="BJ47" s="112">
        <v>20000</v>
      </c>
      <c r="BK47" s="113">
        <f>IFERROR(BJ47/BF47,"-")</f>
        <v>20000</v>
      </c>
      <c r="BL47" s="114"/>
      <c r="BM47" s="114"/>
      <c r="BN47" s="114">
        <v>1</v>
      </c>
      <c r="BO47" s="116">
        <v>3</v>
      </c>
      <c r="BP47" s="117">
        <f>IF(Q47=0,"",IF(BO47=0,"",(BO47/Q47)))</f>
        <v>0.75</v>
      </c>
      <c r="BQ47" s="118">
        <v>1</v>
      </c>
      <c r="BR47" s="119">
        <f>IFERROR(BQ47/BO47,"-")</f>
        <v>0.33333333333333</v>
      </c>
      <c r="BS47" s="120">
        <v>3000</v>
      </c>
      <c r="BT47" s="121">
        <f>IFERROR(BS47/BO47,"-")</f>
        <v>1000</v>
      </c>
      <c r="BU47" s="122">
        <v>1</v>
      </c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2</v>
      </c>
      <c r="CQ47" s="138">
        <v>23000</v>
      </c>
      <c r="CR47" s="138">
        <v>20000</v>
      </c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</v>
      </c>
      <c r="B48" s="184" t="s">
        <v>150</v>
      </c>
      <c r="C48" s="184" t="s">
        <v>58</v>
      </c>
      <c r="D48" s="184"/>
      <c r="E48" s="184" t="s">
        <v>66</v>
      </c>
      <c r="F48" s="184" t="s">
        <v>151</v>
      </c>
      <c r="G48" s="184" t="s">
        <v>61</v>
      </c>
      <c r="H48" s="87" t="s">
        <v>106</v>
      </c>
      <c r="I48" s="87" t="s">
        <v>147</v>
      </c>
      <c r="J48" s="87" t="s">
        <v>119</v>
      </c>
      <c r="K48" s="176">
        <v>50000</v>
      </c>
      <c r="L48" s="79">
        <v>10</v>
      </c>
      <c r="M48" s="79">
        <v>0</v>
      </c>
      <c r="N48" s="79">
        <v>25</v>
      </c>
      <c r="O48" s="88">
        <v>1</v>
      </c>
      <c r="P48" s="89">
        <v>0</v>
      </c>
      <c r="Q48" s="90">
        <f>O48+P48</f>
        <v>1</v>
      </c>
      <c r="R48" s="80">
        <f>IFERROR(Q48/N48,"-")</f>
        <v>0.04</v>
      </c>
      <c r="S48" s="79">
        <v>0</v>
      </c>
      <c r="T48" s="79">
        <v>0</v>
      </c>
      <c r="U48" s="80">
        <f>IFERROR(T48/(Q48),"-")</f>
        <v>0</v>
      </c>
      <c r="V48" s="81">
        <f>IFERROR(K48/SUM(Q48:Q49),"-")</f>
        <v>25000</v>
      </c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>
        <f>SUM(Y48:Y49)-SUM(K48:K49)</f>
        <v>-50000</v>
      </c>
      <c r="AC48" s="83">
        <f>SUM(Y48:Y49)/SUM(K48:K49)</f>
        <v>0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1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152</v>
      </c>
      <c r="C49" s="184" t="s">
        <v>58</v>
      </c>
      <c r="D49" s="184"/>
      <c r="E49" s="184" t="s">
        <v>66</v>
      </c>
      <c r="F49" s="184" t="s">
        <v>151</v>
      </c>
      <c r="G49" s="184" t="s">
        <v>66</v>
      </c>
      <c r="H49" s="87"/>
      <c r="I49" s="87"/>
      <c r="J49" s="87"/>
      <c r="K49" s="176"/>
      <c r="L49" s="79">
        <v>39</v>
      </c>
      <c r="M49" s="79">
        <v>22</v>
      </c>
      <c r="N49" s="79">
        <v>1</v>
      </c>
      <c r="O49" s="88">
        <v>1</v>
      </c>
      <c r="P49" s="89">
        <v>0</v>
      </c>
      <c r="Q49" s="90">
        <f>O49+P49</f>
        <v>1</v>
      </c>
      <c r="R49" s="80">
        <f>IFERROR(Q49/N49,"-")</f>
        <v>1</v>
      </c>
      <c r="S49" s="79">
        <v>0</v>
      </c>
      <c r="T49" s="79">
        <v>1</v>
      </c>
      <c r="U49" s="80">
        <f>IFERROR(T49/(Q49),"-")</f>
        <v>1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>
        <v>1</v>
      </c>
      <c r="AO49" s="98">
        <f>IF(Q49=0,"",IF(AN49=0,"",(AN49/Q49)))</f>
        <v>1</v>
      </c>
      <c r="AP49" s="97"/>
      <c r="AQ49" s="99">
        <f>IFERROR(AP49/AN49,"-")</f>
        <v>0</v>
      </c>
      <c r="AR49" s="100"/>
      <c r="AS49" s="101">
        <f>IFERROR(AR49/AN49,"-")</f>
        <v>0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>
        <f>IF(Q49=0,"",IF(BF49=0,"",(BF49/Q49)))</f>
        <v>0</v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0.5</v>
      </c>
      <c r="B50" s="184" t="s">
        <v>153</v>
      </c>
      <c r="C50" s="184" t="s">
        <v>58</v>
      </c>
      <c r="D50" s="184"/>
      <c r="E50" s="184" t="s">
        <v>66</v>
      </c>
      <c r="F50" s="184" t="s">
        <v>154</v>
      </c>
      <c r="G50" s="184" t="s">
        <v>61</v>
      </c>
      <c r="H50" s="87" t="s">
        <v>106</v>
      </c>
      <c r="I50" s="87" t="s">
        <v>147</v>
      </c>
      <c r="J50" s="186" t="s">
        <v>99</v>
      </c>
      <c r="K50" s="176">
        <v>50000</v>
      </c>
      <c r="L50" s="79">
        <v>12</v>
      </c>
      <c r="M50" s="79">
        <v>0</v>
      </c>
      <c r="N50" s="79">
        <v>58</v>
      </c>
      <c r="O50" s="88">
        <v>4</v>
      </c>
      <c r="P50" s="89">
        <v>0</v>
      </c>
      <c r="Q50" s="90">
        <f>O50+P50</f>
        <v>4</v>
      </c>
      <c r="R50" s="80">
        <f>IFERROR(Q50/N50,"-")</f>
        <v>0.068965517241379</v>
      </c>
      <c r="S50" s="79">
        <v>0</v>
      </c>
      <c r="T50" s="79">
        <v>1</v>
      </c>
      <c r="U50" s="80">
        <f>IFERROR(T50/(Q50),"-")</f>
        <v>0.25</v>
      </c>
      <c r="V50" s="81">
        <f>IFERROR(K50/SUM(Q50:Q51),"-")</f>
        <v>8333.3333333333</v>
      </c>
      <c r="W50" s="82">
        <v>2</v>
      </c>
      <c r="X50" s="80">
        <f>IF(Q50=0,"-",W50/Q50)</f>
        <v>0.5</v>
      </c>
      <c r="Y50" s="181">
        <v>25000</v>
      </c>
      <c r="Z50" s="182">
        <f>IFERROR(Y50/Q50,"-")</f>
        <v>6250</v>
      </c>
      <c r="AA50" s="182">
        <f>IFERROR(Y50/W50,"-")</f>
        <v>12500</v>
      </c>
      <c r="AB50" s="176">
        <f>SUM(Y50:Y51)-SUM(K50:K51)</f>
        <v>-25000</v>
      </c>
      <c r="AC50" s="83">
        <f>SUM(Y50:Y51)/SUM(K50:K51)</f>
        <v>0.5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>
        <v>2</v>
      </c>
      <c r="AX50" s="104">
        <f>IF(Q50=0,"",IF(AW50=0,"",(AW50/Q50)))</f>
        <v>0.5</v>
      </c>
      <c r="AY50" s="103">
        <v>2</v>
      </c>
      <c r="AZ50" s="105">
        <f>IFERROR(AY50/AW50,"-")</f>
        <v>1</v>
      </c>
      <c r="BA50" s="106">
        <v>25000</v>
      </c>
      <c r="BB50" s="107">
        <f>IFERROR(BA50/AW50,"-")</f>
        <v>12500</v>
      </c>
      <c r="BC50" s="108">
        <v>1</v>
      </c>
      <c r="BD50" s="108">
        <v>1</v>
      </c>
      <c r="BE50" s="108"/>
      <c r="BF50" s="109">
        <v>1</v>
      </c>
      <c r="BG50" s="110">
        <f>IF(Q50=0,"",IF(BF50=0,"",(BF50/Q50)))</f>
        <v>0.25</v>
      </c>
      <c r="BH50" s="109"/>
      <c r="BI50" s="111">
        <f>IFERROR(BH50/BF50,"-")</f>
        <v>0</v>
      </c>
      <c r="BJ50" s="112"/>
      <c r="BK50" s="113">
        <f>IFERROR(BJ50/BF50,"-")</f>
        <v>0</v>
      </c>
      <c r="BL50" s="114"/>
      <c r="BM50" s="114"/>
      <c r="BN50" s="114"/>
      <c r="BO50" s="116">
        <v>1</v>
      </c>
      <c r="BP50" s="117">
        <f>IF(Q50=0,"",IF(BO50=0,"",(BO50/Q50)))</f>
        <v>0.25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2</v>
      </c>
      <c r="CQ50" s="138">
        <v>25000</v>
      </c>
      <c r="CR50" s="138">
        <v>15000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155</v>
      </c>
      <c r="C51" s="184" t="s">
        <v>58</v>
      </c>
      <c r="D51" s="184"/>
      <c r="E51" s="184" t="s">
        <v>66</v>
      </c>
      <c r="F51" s="184" t="s">
        <v>154</v>
      </c>
      <c r="G51" s="184" t="s">
        <v>66</v>
      </c>
      <c r="H51" s="87"/>
      <c r="I51" s="87"/>
      <c r="J51" s="87"/>
      <c r="K51" s="176"/>
      <c r="L51" s="79">
        <v>15</v>
      </c>
      <c r="M51" s="79">
        <v>15</v>
      </c>
      <c r="N51" s="79">
        <v>0</v>
      </c>
      <c r="O51" s="88">
        <v>2</v>
      </c>
      <c r="P51" s="89">
        <v>0</v>
      </c>
      <c r="Q51" s="90">
        <f>O51+P51</f>
        <v>2</v>
      </c>
      <c r="R51" s="80" t="str">
        <f>IFERROR(Q51/N51,"-")</f>
        <v>-</v>
      </c>
      <c r="S51" s="79">
        <v>0</v>
      </c>
      <c r="T51" s="79">
        <v>1</v>
      </c>
      <c r="U51" s="80">
        <f>IFERROR(T51/(Q51),"-")</f>
        <v>0.5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>
        <v>2</v>
      </c>
      <c r="BG51" s="110">
        <f>IF(Q51=0,"",IF(BF51=0,"",(BF51/Q51)))</f>
        <v>1</v>
      </c>
      <c r="BH51" s="109"/>
      <c r="BI51" s="111">
        <f>IFERROR(BH51/BF51,"-")</f>
        <v>0</v>
      </c>
      <c r="BJ51" s="112"/>
      <c r="BK51" s="113">
        <f>IFERROR(BJ51/BF51,"-")</f>
        <v>0</v>
      </c>
      <c r="BL51" s="114"/>
      <c r="BM51" s="114"/>
      <c r="BN51" s="114"/>
      <c r="BO51" s="116"/>
      <c r="BP51" s="117">
        <f>IF(Q51=0,"",IF(BO51=0,"",(BO51/Q51)))</f>
        <v>0</v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1.98</v>
      </c>
      <c r="B52" s="184" t="s">
        <v>156</v>
      </c>
      <c r="C52" s="184" t="s">
        <v>58</v>
      </c>
      <c r="D52" s="184"/>
      <c r="E52" s="184" t="s">
        <v>66</v>
      </c>
      <c r="F52" s="184" t="s">
        <v>157</v>
      </c>
      <c r="G52" s="184" t="s">
        <v>61</v>
      </c>
      <c r="H52" s="87" t="s">
        <v>106</v>
      </c>
      <c r="I52" s="87" t="s">
        <v>147</v>
      </c>
      <c r="J52" s="87" t="s">
        <v>158</v>
      </c>
      <c r="K52" s="176">
        <v>50000</v>
      </c>
      <c r="L52" s="79">
        <v>14</v>
      </c>
      <c r="M52" s="79">
        <v>0</v>
      </c>
      <c r="N52" s="79">
        <v>63</v>
      </c>
      <c r="O52" s="88">
        <v>8</v>
      </c>
      <c r="P52" s="89">
        <v>0</v>
      </c>
      <c r="Q52" s="90">
        <f>O52+P52</f>
        <v>8</v>
      </c>
      <c r="R52" s="80">
        <f>IFERROR(Q52/N52,"-")</f>
        <v>0.12698412698413</v>
      </c>
      <c r="S52" s="79">
        <v>2</v>
      </c>
      <c r="T52" s="79">
        <v>1</v>
      </c>
      <c r="U52" s="80">
        <f>IFERROR(T52/(Q52),"-")</f>
        <v>0.125</v>
      </c>
      <c r="V52" s="81">
        <f>IFERROR(K52/SUM(Q52:Q53),"-")</f>
        <v>5000</v>
      </c>
      <c r="W52" s="82">
        <v>3</v>
      </c>
      <c r="X52" s="80">
        <f>IF(Q52=0,"-",W52/Q52)</f>
        <v>0.375</v>
      </c>
      <c r="Y52" s="181">
        <v>99000</v>
      </c>
      <c r="Z52" s="182">
        <f>IFERROR(Y52/Q52,"-")</f>
        <v>12375</v>
      </c>
      <c r="AA52" s="182">
        <f>IFERROR(Y52/W52,"-")</f>
        <v>33000</v>
      </c>
      <c r="AB52" s="176">
        <f>SUM(Y52:Y53)-SUM(K52:K53)</f>
        <v>49000</v>
      </c>
      <c r="AC52" s="83">
        <f>SUM(Y52:Y53)/SUM(K52:K53)</f>
        <v>1.98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1</v>
      </c>
      <c r="BG52" s="110">
        <f>IF(Q52=0,"",IF(BF52=0,"",(BF52/Q52)))</f>
        <v>0.125</v>
      </c>
      <c r="BH52" s="109">
        <v>1</v>
      </c>
      <c r="BI52" s="111">
        <f>IFERROR(BH52/BF52,"-")</f>
        <v>1</v>
      </c>
      <c r="BJ52" s="112">
        <v>84000</v>
      </c>
      <c r="BK52" s="113">
        <f>IFERROR(BJ52/BF52,"-")</f>
        <v>84000</v>
      </c>
      <c r="BL52" s="114"/>
      <c r="BM52" s="114"/>
      <c r="BN52" s="114">
        <v>1</v>
      </c>
      <c r="BO52" s="116">
        <v>5</v>
      </c>
      <c r="BP52" s="117">
        <f>IF(Q52=0,"",IF(BO52=0,"",(BO52/Q52)))</f>
        <v>0.625</v>
      </c>
      <c r="BQ52" s="118">
        <v>1</v>
      </c>
      <c r="BR52" s="119">
        <f>IFERROR(BQ52/BO52,"-")</f>
        <v>0.2</v>
      </c>
      <c r="BS52" s="120">
        <v>5000</v>
      </c>
      <c r="BT52" s="121">
        <f>IFERROR(BS52/BO52,"-")</f>
        <v>1000</v>
      </c>
      <c r="BU52" s="122">
        <v>1</v>
      </c>
      <c r="BV52" s="122"/>
      <c r="BW52" s="122"/>
      <c r="BX52" s="123">
        <v>2</v>
      </c>
      <c r="BY52" s="124">
        <f>IF(Q52=0,"",IF(BX52=0,"",(BX52/Q52)))</f>
        <v>0.25</v>
      </c>
      <c r="BZ52" s="125">
        <v>1</v>
      </c>
      <c r="CA52" s="126">
        <f>IFERROR(BZ52/BX52,"-")</f>
        <v>0.5</v>
      </c>
      <c r="CB52" s="127">
        <v>10000</v>
      </c>
      <c r="CC52" s="128">
        <f>IFERROR(CB52/BX52,"-")</f>
        <v>5000</v>
      </c>
      <c r="CD52" s="129"/>
      <c r="CE52" s="129">
        <v>1</v>
      </c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3</v>
      </c>
      <c r="CQ52" s="138">
        <v>99000</v>
      </c>
      <c r="CR52" s="138">
        <v>84000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159</v>
      </c>
      <c r="C53" s="184" t="s">
        <v>58</v>
      </c>
      <c r="D53" s="184"/>
      <c r="E53" s="184" t="s">
        <v>66</v>
      </c>
      <c r="F53" s="184" t="s">
        <v>157</v>
      </c>
      <c r="G53" s="184" t="s">
        <v>66</v>
      </c>
      <c r="H53" s="87"/>
      <c r="I53" s="87"/>
      <c r="J53" s="87"/>
      <c r="K53" s="176"/>
      <c r="L53" s="79">
        <v>24</v>
      </c>
      <c r="M53" s="79">
        <v>17</v>
      </c>
      <c r="N53" s="79">
        <v>1</v>
      </c>
      <c r="O53" s="88">
        <v>1</v>
      </c>
      <c r="P53" s="89">
        <v>1</v>
      </c>
      <c r="Q53" s="90">
        <f>O53+P53</f>
        <v>2</v>
      </c>
      <c r="R53" s="80">
        <f>IFERROR(Q53/N53,"-")</f>
        <v>2</v>
      </c>
      <c r="S53" s="79">
        <v>0</v>
      </c>
      <c r="T53" s="79">
        <v>0</v>
      </c>
      <c r="U53" s="80">
        <f>IFERROR(T53/(Q53),"-")</f>
        <v>0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2</v>
      </c>
      <c r="BG53" s="110">
        <f>IF(Q53=0,"",IF(BF53=0,"",(BF53/Q53)))</f>
        <v>1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</v>
      </c>
      <c r="B54" s="184" t="s">
        <v>160</v>
      </c>
      <c r="C54" s="184" t="s">
        <v>58</v>
      </c>
      <c r="D54" s="184"/>
      <c r="E54" s="184" t="s">
        <v>59</v>
      </c>
      <c r="F54" s="184" t="s">
        <v>146</v>
      </c>
      <c r="G54" s="184" t="s">
        <v>61</v>
      </c>
      <c r="H54" s="87" t="s">
        <v>70</v>
      </c>
      <c r="I54" s="87" t="s">
        <v>161</v>
      </c>
      <c r="J54" s="186" t="s">
        <v>99</v>
      </c>
      <c r="K54" s="176">
        <v>30000</v>
      </c>
      <c r="L54" s="79">
        <v>2</v>
      </c>
      <c r="M54" s="79">
        <v>0</v>
      </c>
      <c r="N54" s="79">
        <v>26</v>
      </c>
      <c r="O54" s="88">
        <v>1</v>
      </c>
      <c r="P54" s="89">
        <v>0</v>
      </c>
      <c r="Q54" s="90">
        <f>O54+P54</f>
        <v>1</v>
      </c>
      <c r="R54" s="80">
        <f>IFERROR(Q54/N54,"-")</f>
        <v>0.038461538461538</v>
      </c>
      <c r="S54" s="79">
        <v>0</v>
      </c>
      <c r="T54" s="79">
        <v>0</v>
      </c>
      <c r="U54" s="80">
        <f>IFERROR(T54/(Q54),"-")</f>
        <v>0</v>
      </c>
      <c r="V54" s="81">
        <f>IFERROR(K54/SUM(Q54:Q55),"-")</f>
        <v>15000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-30000</v>
      </c>
      <c r="AC54" s="83">
        <f>SUM(Y54:Y55)/SUM(K54:K55)</f>
        <v>0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1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162</v>
      </c>
      <c r="C55" s="184" t="s">
        <v>58</v>
      </c>
      <c r="D55" s="184"/>
      <c r="E55" s="184" t="s">
        <v>59</v>
      </c>
      <c r="F55" s="184" t="s">
        <v>146</v>
      </c>
      <c r="G55" s="184" t="s">
        <v>66</v>
      </c>
      <c r="H55" s="87"/>
      <c r="I55" s="87"/>
      <c r="J55" s="87"/>
      <c r="K55" s="176"/>
      <c r="L55" s="79">
        <v>68</v>
      </c>
      <c r="M55" s="79">
        <v>9</v>
      </c>
      <c r="N55" s="79">
        <v>1</v>
      </c>
      <c r="O55" s="88">
        <v>1</v>
      </c>
      <c r="P55" s="89">
        <v>0</v>
      </c>
      <c r="Q55" s="90">
        <f>O55+P55</f>
        <v>1</v>
      </c>
      <c r="R55" s="80">
        <f>IFERROR(Q55/N55,"-")</f>
        <v>1</v>
      </c>
      <c r="S55" s="79">
        <v>0</v>
      </c>
      <c r="T55" s="79">
        <v>0</v>
      </c>
      <c r="U55" s="80">
        <f>IFERROR(T55/(Q55),"-")</f>
        <v>0</v>
      </c>
      <c r="V55" s="81"/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>
        <f>IF(Q55=0,"",IF(AW55=0,"",(AW55/Q55)))</f>
        <v>0</v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>
        <v>1</v>
      </c>
      <c r="BG55" s="110">
        <f>IF(Q55=0,"",IF(BF55=0,"",(BF55/Q55)))</f>
        <v>1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/>
      <c r="BP55" s="117">
        <f>IF(Q55=0,"",IF(BO55=0,"",(BO55/Q55)))</f>
        <v>0</v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0.1</v>
      </c>
      <c r="B56" s="184" t="s">
        <v>163</v>
      </c>
      <c r="C56" s="184" t="s">
        <v>58</v>
      </c>
      <c r="D56" s="184"/>
      <c r="E56" s="184" t="s">
        <v>59</v>
      </c>
      <c r="F56" s="184" t="s">
        <v>164</v>
      </c>
      <c r="G56" s="184" t="s">
        <v>61</v>
      </c>
      <c r="H56" s="87" t="s">
        <v>70</v>
      </c>
      <c r="I56" s="87" t="s">
        <v>161</v>
      </c>
      <c r="J56" s="185" t="s">
        <v>82</v>
      </c>
      <c r="K56" s="176">
        <v>30000</v>
      </c>
      <c r="L56" s="79">
        <v>7</v>
      </c>
      <c r="M56" s="79">
        <v>0</v>
      </c>
      <c r="N56" s="79">
        <v>58</v>
      </c>
      <c r="O56" s="88">
        <v>5</v>
      </c>
      <c r="P56" s="89">
        <v>0</v>
      </c>
      <c r="Q56" s="90">
        <f>O56+P56</f>
        <v>5</v>
      </c>
      <c r="R56" s="80">
        <f>IFERROR(Q56/N56,"-")</f>
        <v>0.086206896551724</v>
      </c>
      <c r="S56" s="79">
        <v>0</v>
      </c>
      <c r="T56" s="79">
        <v>3</v>
      </c>
      <c r="U56" s="80">
        <f>IFERROR(T56/(Q56),"-")</f>
        <v>0.6</v>
      </c>
      <c r="V56" s="81">
        <f>IFERROR(K56/SUM(Q56:Q57),"-")</f>
        <v>5000</v>
      </c>
      <c r="W56" s="82">
        <v>1</v>
      </c>
      <c r="X56" s="80">
        <f>IF(Q56=0,"-",W56/Q56)</f>
        <v>0.2</v>
      </c>
      <c r="Y56" s="181">
        <v>3000</v>
      </c>
      <c r="Z56" s="182">
        <f>IFERROR(Y56/Q56,"-")</f>
        <v>600</v>
      </c>
      <c r="AA56" s="182">
        <f>IFERROR(Y56/W56,"-")</f>
        <v>3000</v>
      </c>
      <c r="AB56" s="176">
        <f>SUM(Y56:Y57)-SUM(K56:K57)</f>
        <v>-27000</v>
      </c>
      <c r="AC56" s="83">
        <f>SUM(Y56:Y57)/SUM(K56:K57)</f>
        <v>0.1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>
        <v>1</v>
      </c>
      <c r="AO56" s="98">
        <f>IF(Q56=0,"",IF(AN56=0,"",(AN56/Q56)))</f>
        <v>0.2</v>
      </c>
      <c r="AP56" s="97">
        <v>1</v>
      </c>
      <c r="AQ56" s="99">
        <f>IFERROR(AP56/AN56,"-")</f>
        <v>1</v>
      </c>
      <c r="AR56" s="100">
        <v>3000</v>
      </c>
      <c r="AS56" s="101">
        <f>IFERROR(AR56/AN56,"-")</f>
        <v>3000</v>
      </c>
      <c r="AT56" s="102">
        <v>1</v>
      </c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3</v>
      </c>
      <c r="BG56" s="110">
        <f>IF(Q56=0,"",IF(BF56=0,"",(BF56/Q56)))</f>
        <v>0.6</v>
      </c>
      <c r="BH56" s="109"/>
      <c r="BI56" s="111">
        <f>IFERROR(BH56/BF56,"-")</f>
        <v>0</v>
      </c>
      <c r="BJ56" s="112"/>
      <c r="BK56" s="113">
        <f>IFERROR(BJ56/BF56,"-")</f>
        <v>0</v>
      </c>
      <c r="BL56" s="114"/>
      <c r="BM56" s="114"/>
      <c r="BN56" s="114"/>
      <c r="BO56" s="116">
        <v>1</v>
      </c>
      <c r="BP56" s="117">
        <f>IF(Q56=0,"",IF(BO56=0,"",(BO56/Q56)))</f>
        <v>0.2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1</v>
      </c>
      <c r="CQ56" s="138">
        <v>3000</v>
      </c>
      <c r="CR56" s="138">
        <v>3000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165</v>
      </c>
      <c r="C57" s="184" t="s">
        <v>58</v>
      </c>
      <c r="D57" s="184"/>
      <c r="E57" s="184" t="s">
        <v>59</v>
      </c>
      <c r="F57" s="184" t="s">
        <v>164</v>
      </c>
      <c r="G57" s="184" t="s">
        <v>66</v>
      </c>
      <c r="H57" s="87"/>
      <c r="I57" s="87"/>
      <c r="J57" s="87"/>
      <c r="K57" s="176"/>
      <c r="L57" s="79">
        <v>9</v>
      </c>
      <c r="M57" s="79">
        <v>7</v>
      </c>
      <c r="N57" s="79">
        <v>1</v>
      </c>
      <c r="O57" s="88">
        <v>1</v>
      </c>
      <c r="P57" s="89">
        <v>0</v>
      </c>
      <c r="Q57" s="90">
        <f>O57+P57</f>
        <v>1</v>
      </c>
      <c r="R57" s="80">
        <f>IFERROR(Q57/N57,"-")</f>
        <v>1</v>
      </c>
      <c r="S57" s="79">
        <v>0</v>
      </c>
      <c r="T57" s="79">
        <v>0</v>
      </c>
      <c r="U57" s="80">
        <f>IFERROR(T57/(Q57),"-")</f>
        <v>0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>
        <f>IF(Q57=0,"",IF(BF57=0,"",(BF57/Q57)))</f>
        <v>0</v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>
        <v>1</v>
      </c>
      <c r="BP57" s="117">
        <f>IF(Q57=0,"",IF(BO57=0,"",(BO57/Q57)))</f>
        <v>1</v>
      </c>
      <c r="BQ57" s="118"/>
      <c r="BR57" s="119">
        <f>IFERROR(BQ57/BO57,"-")</f>
        <v>0</v>
      </c>
      <c r="BS57" s="120"/>
      <c r="BT57" s="121">
        <f>IFERROR(BS57/BO57,"-")</f>
        <v>0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</v>
      </c>
      <c r="B58" s="184" t="s">
        <v>166</v>
      </c>
      <c r="C58" s="184" t="s">
        <v>58</v>
      </c>
      <c r="D58" s="184"/>
      <c r="E58" s="184" t="s">
        <v>59</v>
      </c>
      <c r="F58" s="184" t="s">
        <v>167</v>
      </c>
      <c r="G58" s="184" t="s">
        <v>61</v>
      </c>
      <c r="H58" s="87" t="s">
        <v>70</v>
      </c>
      <c r="I58" s="87" t="s">
        <v>161</v>
      </c>
      <c r="J58" s="87" t="s">
        <v>133</v>
      </c>
      <c r="K58" s="176">
        <v>30000</v>
      </c>
      <c r="L58" s="79">
        <v>3</v>
      </c>
      <c r="M58" s="79">
        <v>0</v>
      </c>
      <c r="N58" s="79">
        <v>18</v>
      </c>
      <c r="O58" s="88">
        <v>1</v>
      </c>
      <c r="P58" s="89">
        <v>0</v>
      </c>
      <c r="Q58" s="90">
        <f>O58+P58</f>
        <v>1</v>
      </c>
      <c r="R58" s="80">
        <f>IFERROR(Q58/N58,"-")</f>
        <v>0.055555555555556</v>
      </c>
      <c r="S58" s="79">
        <v>0</v>
      </c>
      <c r="T58" s="79">
        <v>0</v>
      </c>
      <c r="U58" s="80">
        <f>IFERROR(T58/(Q58),"-")</f>
        <v>0</v>
      </c>
      <c r="V58" s="81">
        <f>IFERROR(K58/SUM(Q58:Q59),"-")</f>
        <v>15000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-30000</v>
      </c>
      <c r="AC58" s="83">
        <f>SUM(Y58:Y59)/SUM(K58:K59)</f>
        <v>0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>
        <v>1</v>
      </c>
      <c r="BG58" s="110">
        <f>IF(Q58=0,"",IF(BF58=0,"",(BF58/Q58)))</f>
        <v>1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/>
      <c r="BP58" s="117">
        <f>IF(Q58=0,"",IF(BO58=0,"",(BO58/Q58)))</f>
        <v>0</v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168</v>
      </c>
      <c r="C59" s="184" t="s">
        <v>58</v>
      </c>
      <c r="D59" s="184"/>
      <c r="E59" s="184" t="s">
        <v>59</v>
      </c>
      <c r="F59" s="184" t="s">
        <v>167</v>
      </c>
      <c r="G59" s="184" t="s">
        <v>66</v>
      </c>
      <c r="H59" s="87"/>
      <c r="I59" s="87"/>
      <c r="J59" s="87"/>
      <c r="K59" s="176"/>
      <c r="L59" s="79">
        <v>15</v>
      </c>
      <c r="M59" s="79">
        <v>12</v>
      </c>
      <c r="N59" s="79">
        <v>16</v>
      </c>
      <c r="O59" s="88">
        <v>1</v>
      </c>
      <c r="P59" s="89">
        <v>0</v>
      </c>
      <c r="Q59" s="90">
        <f>O59+P59</f>
        <v>1</v>
      </c>
      <c r="R59" s="80">
        <f>IFERROR(Q59/N59,"-")</f>
        <v>0.0625</v>
      </c>
      <c r="S59" s="79">
        <v>1</v>
      </c>
      <c r="T59" s="79">
        <v>0</v>
      </c>
      <c r="U59" s="80">
        <f>IFERROR(T59/(Q59),"-")</f>
        <v>0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/>
      <c r="BP59" s="117">
        <f>IF(Q59=0,"",IF(BO59=0,"",(BO59/Q59)))</f>
        <v>0</v>
      </c>
      <c r="BQ59" s="118"/>
      <c r="BR59" s="119" t="str">
        <f>IFERROR(BQ59/BO59,"-")</f>
        <v>-</v>
      </c>
      <c r="BS59" s="120"/>
      <c r="BT59" s="121" t="str">
        <f>IFERROR(BS59/BO59,"-")</f>
        <v>-</v>
      </c>
      <c r="BU59" s="122"/>
      <c r="BV59" s="122"/>
      <c r="BW59" s="122"/>
      <c r="BX59" s="123">
        <v>1</v>
      </c>
      <c r="BY59" s="124">
        <f>IF(Q59=0,"",IF(BX59=0,"",(BX59/Q59)))</f>
        <v>1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</v>
      </c>
      <c r="B60" s="184" t="s">
        <v>169</v>
      </c>
      <c r="C60" s="184" t="s">
        <v>58</v>
      </c>
      <c r="D60" s="184"/>
      <c r="E60" s="184" t="s">
        <v>59</v>
      </c>
      <c r="F60" s="184" t="s">
        <v>170</v>
      </c>
      <c r="G60" s="184" t="s">
        <v>61</v>
      </c>
      <c r="H60" s="87" t="s">
        <v>70</v>
      </c>
      <c r="I60" s="87" t="s">
        <v>161</v>
      </c>
      <c r="J60" s="185" t="s">
        <v>140</v>
      </c>
      <c r="K60" s="176">
        <v>30000</v>
      </c>
      <c r="L60" s="79">
        <v>3</v>
      </c>
      <c r="M60" s="79">
        <v>0</v>
      </c>
      <c r="N60" s="79">
        <v>49</v>
      </c>
      <c r="O60" s="88">
        <v>1</v>
      </c>
      <c r="P60" s="89">
        <v>0</v>
      </c>
      <c r="Q60" s="90">
        <f>O60+P60</f>
        <v>1</v>
      </c>
      <c r="R60" s="80">
        <f>IFERROR(Q60/N60,"-")</f>
        <v>0.020408163265306</v>
      </c>
      <c r="S60" s="79">
        <v>0</v>
      </c>
      <c r="T60" s="79">
        <v>0</v>
      </c>
      <c r="U60" s="80">
        <f>IFERROR(T60/(Q60),"-")</f>
        <v>0</v>
      </c>
      <c r="V60" s="81">
        <f>IFERROR(K60/SUM(Q60:Q61),"-")</f>
        <v>10000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SUM(Y60:Y61)-SUM(K60:K61)</f>
        <v>-30000</v>
      </c>
      <c r="AC60" s="83">
        <f>SUM(Y60:Y61)/SUM(K60:K61)</f>
        <v>0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>
        <v>1</v>
      </c>
      <c r="BP60" s="117">
        <f>IF(Q60=0,"",IF(BO60=0,"",(BO60/Q60)))</f>
        <v>1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171</v>
      </c>
      <c r="C61" s="184" t="s">
        <v>58</v>
      </c>
      <c r="D61" s="184"/>
      <c r="E61" s="184" t="s">
        <v>59</v>
      </c>
      <c r="F61" s="184" t="s">
        <v>170</v>
      </c>
      <c r="G61" s="184" t="s">
        <v>66</v>
      </c>
      <c r="H61" s="87"/>
      <c r="I61" s="87"/>
      <c r="J61" s="87"/>
      <c r="K61" s="176"/>
      <c r="L61" s="79">
        <v>11</v>
      </c>
      <c r="M61" s="79">
        <v>9</v>
      </c>
      <c r="N61" s="79">
        <v>4</v>
      </c>
      <c r="O61" s="88">
        <v>2</v>
      </c>
      <c r="P61" s="89">
        <v>0</v>
      </c>
      <c r="Q61" s="90">
        <f>O61+P61</f>
        <v>2</v>
      </c>
      <c r="R61" s="80">
        <f>IFERROR(Q61/N61,"-")</f>
        <v>0.5</v>
      </c>
      <c r="S61" s="79">
        <v>0</v>
      </c>
      <c r="T61" s="79">
        <v>0</v>
      </c>
      <c r="U61" s="80">
        <f>IFERROR(T61/(Q61),"-")</f>
        <v>0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>
        <v>1</v>
      </c>
      <c r="BG61" s="110">
        <f>IF(Q61=0,"",IF(BF61=0,"",(BF61/Q61)))</f>
        <v>0.5</v>
      </c>
      <c r="BH61" s="109"/>
      <c r="BI61" s="111">
        <f>IFERROR(BH61/BF61,"-")</f>
        <v>0</v>
      </c>
      <c r="BJ61" s="112"/>
      <c r="BK61" s="113">
        <f>IFERROR(BJ61/BF61,"-")</f>
        <v>0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>
        <v>1</v>
      </c>
      <c r="BY61" s="124">
        <f>IF(Q61=0,"",IF(BX61=0,"",(BX61/Q61)))</f>
        <v>0.5</v>
      </c>
      <c r="BZ61" s="125"/>
      <c r="CA61" s="126">
        <f>IFERROR(BZ61/BX61,"-")</f>
        <v>0</v>
      </c>
      <c r="CB61" s="127"/>
      <c r="CC61" s="128">
        <f>IFERROR(CB61/BX61,"-")</f>
        <v>0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</v>
      </c>
      <c r="B62" s="184" t="s">
        <v>172</v>
      </c>
      <c r="C62" s="184" t="s">
        <v>58</v>
      </c>
      <c r="D62" s="184"/>
      <c r="E62" s="184" t="s">
        <v>59</v>
      </c>
      <c r="F62" s="184" t="s">
        <v>173</v>
      </c>
      <c r="G62" s="184" t="s">
        <v>61</v>
      </c>
      <c r="H62" s="87" t="s">
        <v>70</v>
      </c>
      <c r="I62" s="87" t="s">
        <v>161</v>
      </c>
      <c r="J62" s="186" t="s">
        <v>129</v>
      </c>
      <c r="K62" s="176">
        <v>30000</v>
      </c>
      <c r="L62" s="79">
        <v>5</v>
      </c>
      <c r="M62" s="79">
        <v>0</v>
      </c>
      <c r="N62" s="79">
        <v>31</v>
      </c>
      <c r="O62" s="88">
        <v>1</v>
      </c>
      <c r="P62" s="89">
        <v>0</v>
      </c>
      <c r="Q62" s="90">
        <f>O62+P62</f>
        <v>1</v>
      </c>
      <c r="R62" s="80">
        <f>IFERROR(Q62/N62,"-")</f>
        <v>0.032258064516129</v>
      </c>
      <c r="S62" s="79">
        <v>0</v>
      </c>
      <c r="T62" s="79">
        <v>0</v>
      </c>
      <c r="U62" s="80">
        <f>IFERROR(T62/(Q62),"-")</f>
        <v>0</v>
      </c>
      <c r="V62" s="81">
        <f>IFERROR(K62/SUM(Q62:Q63),"-")</f>
        <v>10000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-30000</v>
      </c>
      <c r="AC62" s="83">
        <f>SUM(Y62:Y63)/SUM(K62:K63)</f>
        <v>0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1</v>
      </c>
      <c r="BP62" s="117">
        <f>IF(Q62=0,"",IF(BO62=0,"",(BO62/Q62)))</f>
        <v>1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174</v>
      </c>
      <c r="C63" s="184" t="s">
        <v>58</v>
      </c>
      <c r="D63" s="184"/>
      <c r="E63" s="184" t="s">
        <v>59</v>
      </c>
      <c r="F63" s="184" t="s">
        <v>173</v>
      </c>
      <c r="G63" s="184" t="s">
        <v>66</v>
      </c>
      <c r="H63" s="87"/>
      <c r="I63" s="87"/>
      <c r="J63" s="87"/>
      <c r="K63" s="176"/>
      <c r="L63" s="79">
        <v>29</v>
      </c>
      <c r="M63" s="79">
        <v>7</v>
      </c>
      <c r="N63" s="79">
        <v>3</v>
      </c>
      <c r="O63" s="88">
        <v>2</v>
      </c>
      <c r="P63" s="89">
        <v>0</v>
      </c>
      <c r="Q63" s="90">
        <f>O63+P63</f>
        <v>2</v>
      </c>
      <c r="R63" s="80">
        <f>IFERROR(Q63/N63,"-")</f>
        <v>0.66666666666667</v>
      </c>
      <c r="S63" s="79">
        <v>0</v>
      </c>
      <c r="T63" s="79">
        <v>0</v>
      </c>
      <c r="U63" s="80">
        <f>IFERROR(T63/(Q63),"-")</f>
        <v>0</v>
      </c>
      <c r="V63" s="81"/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>
        <v>1</v>
      </c>
      <c r="AO63" s="98">
        <f>IF(Q63=0,"",IF(AN63=0,"",(AN63/Q63)))</f>
        <v>0.5</v>
      </c>
      <c r="AP63" s="97"/>
      <c r="AQ63" s="99">
        <f>IFERROR(AP63/AN63,"-")</f>
        <v>0</v>
      </c>
      <c r="AR63" s="100"/>
      <c r="AS63" s="101">
        <f>IFERROR(AR63/AN63,"-")</f>
        <v>0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>
        <f>IF(Q63=0,"",IF(BF63=0,"",(BF63/Q63)))</f>
        <v>0</v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>
        <v>1</v>
      </c>
      <c r="BP63" s="117">
        <f>IF(Q63=0,"",IF(BO63=0,"",(BO63/Q63)))</f>
        <v>0.5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</v>
      </c>
      <c r="B64" s="184" t="s">
        <v>175</v>
      </c>
      <c r="C64" s="184" t="s">
        <v>58</v>
      </c>
      <c r="D64" s="184"/>
      <c r="E64" s="184" t="s">
        <v>59</v>
      </c>
      <c r="F64" s="184" t="s">
        <v>176</v>
      </c>
      <c r="G64" s="184" t="s">
        <v>61</v>
      </c>
      <c r="H64" s="87" t="s">
        <v>70</v>
      </c>
      <c r="I64" s="87" t="s">
        <v>161</v>
      </c>
      <c r="J64" s="185" t="s">
        <v>91</v>
      </c>
      <c r="K64" s="176">
        <v>30000</v>
      </c>
      <c r="L64" s="79">
        <v>6</v>
      </c>
      <c r="M64" s="79">
        <v>0</v>
      </c>
      <c r="N64" s="79">
        <v>49</v>
      </c>
      <c r="O64" s="88">
        <v>2</v>
      </c>
      <c r="P64" s="89">
        <v>0</v>
      </c>
      <c r="Q64" s="90">
        <f>O64+P64</f>
        <v>2</v>
      </c>
      <c r="R64" s="80">
        <f>IFERROR(Q64/N64,"-")</f>
        <v>0.040816326530612</v>
      </c>
      <c r="S64" s="79">
        <v>0</v>
      </c>
      <c r="T64" s="79">
        <v>1</v>
      </c>
      <c r="U64" s="80">
        <f>IFERROR(T64/(Q64),"-")</f>
        <v>0.5</v>
      </c>
      <c r="V64" s="81">
        <f>IFERROR(K64/SUM(Q64:Q65),"-")</f>
        <v>15000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SUM(Y64:Y65)-SUM(K64:K65)</f>
        <v>-30000</v>
      </c>
      <c r="AC64" s="83">
        <f>SUM(Y64:Y65)/SUM(K64:K65)</f>
        <v>0</v>
      </c>
      <c r="AD64" s="77"/>
      <c r="AE64" s="91">
        <v>1</v>
      </c>
      <c r="AF64" s="92">
        <f>IF(Q64=0,"",IF(AE64=0,"",(AE64/Q64)))</f>
        <v>0.5</v>
      </c>
      <c r="AG64" s="91"/>
      <c r="AH64" s="93">
        <f>IFERROR(AG64/AE64,"-")</f>
        <v>0</v>
      </c>
      <c r="AI64" s="94"/>
      <c r="AJ64" s="95">
        <f>IFERROR(AI64/AE64,"-")</f>
        <v>0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1</v>
      </c>
      <c r="BG64" s="110">
        <f>IF(Q64=0,"",IF(BF64=0,"",(BF64/Q64)))</f>
        <v>0.5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177</v>
      </c>
      <c r="C65" s="184" t="s">
        <v>58</v>
      </c>
      <c r="D65" s="184"/>
      <c r="E65" s="184" t="s">
        <v>59</v>
      </c>
      <c r="F65" s="184" t="s">
        <v>176</v>
      </c>
      <c r="G65" s="184" t="s">
        <v>66</v>
      </c>
      <c r="H65" s="87"/>
      <c r="I65" s="87"/>
      <c r="J65" s="87"/>
      <c r="K65" s="176"/>
      <c r="L65" s="79">
        <v>7</v>
      </c>
      <c r="M65" s="79">
        <v>5</v>
      </c>
      <c r="N65" s="79">
        <v>2</v>
      </c>
      <c r="O65" s="88">
        <v>0</v>
      </c>
      <c r="P65" s="89">
        <v>0</v>
      </c>
      <c r="Q65" s="90">
        <f>O65+P65</f>
        <v>0</v>
      </c>
      <c r="R65" s="80">
        <f>IFERROR(Q65/N65,"-")</f>
        <v>0</v>
      </c>
      <c r="S65" s="79">
        <v>0</v>
      </c>
      <c r="T65" s="79">
        <v>0</v>
      </c>
      <c r="U65" s="80" t="str">
        <f>IFERROR(T65/(Q65),"-")</f>
        <v>-</v>
      </c>
      <c r="V65" s="81"/>
      <c r="W65" s="82">
        <v>0</v>
      </c>
      <c r="X65" s="80" t="str">
        <f>IF(Q65=0,"-",W65/Q65)</f>
        <v>-</v>
      </c>
      <c r="Y65" s="181">
        <v>0</v>
      </c>
      <c r="Z65" s="182" t="str">
        <f>IFERROR(Y65/Q65,"-")</f>
        <v>-</v>
      </c>
      <c r="AA65" s="182" t="str">
        <f>IFERROR(Y65/W65,"-")</f>
        <v>-</v>
      </c>
      <c r="AB65" s="176"/>
      <c r="AC65" s="83"/>
      <c r="AD65" s="77"/>
      <c r="AE65" s="91"/>
      <c r="AF65" s="92" t="str">
        <f>IF(Q65=0,"",IF(AE65=0,"",(AE65/Q65)))</f>
        <v/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 t="str">
        <f>IF(Q65=0,"",IF(AN65=0,"",(AN65/Q65)))</f>
        <v/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 t="str">
        <f>IF(Q65=0,"",IF(AW65=0,"",(AW65/Q65)))</f>
        <v/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 t="str">
        <f>IF(Q65=0,"",IF(BF65=0,"",(BF65/Q65)))</f>
        <v/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/>
      <c r="BP65" s="117" t="str">
        <f>IF(Q65=0,"",IF(BO65=0,"",(BO65/Q65)))</f>
        <v/>
      </c>
      <c r="BQ65" s="118"/>
      <c r="BR65" s="119" t="str">
        <f>IFERROR(BQ65/BO65,"-")</f>
        <v>-</v>
      </c>
      <c r="BS65" s="120"/>
      <c r="BT65" s="121" t="str">
        <f>IFERROR(BS65/BO65,"-")</f>
        <v>-</v>
      </c>
      <c r="BU65" s="122"/>
      <c r="BV65" s="122"/>
      <c r="BW65" s="122"/>
      <c r="BX65" s="123"/>
      <c r="BY65" s="124" t="str">
        <f>IF(Q65=0,"",IF(BX65=0,"",(BX65/Q65)))</f>
        <v/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 t="str">
        <f>IF(Q65=0,"",IF(CG65=0,"",(CG65/Q65)))</f>
        <v/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</v>
      </c>
      <c r="B66" s="184" t="s">
        <v>178</v>
      </c>
      <c r="C66" s="184" t="s">
        <v>58</v>
      </c>
      <c r="D66" s="184"/>
      <c r="E66" s="184" t="s">
        <v>59</v>
      </c>
      <c r="F66" s="184" t="s">
        <v>179</v>
      </c>
      <c r="G66" s="184" t="s">
        <v>61</v>
      </c>
      <c r="H66" s="87" t="s">
        <v>70</v>
      </c>
      <c r="I66" s="87" t="s">
        <v>161</v>
      </c>
      <c r="J66" s="87" t="s">
        <v>115</v>
      </c>
      <c r="K66" s="176">
        <v>30000</v>
      </c>
      <c r="L66" s="79">
        <v>1</v>
      </c>
      <c r="M66" s="79">
        <v>0</v>
      </c>
      <c r="N66" s="79">
        <v>11</v>
      </c>
      <c r="O66" s="88">
        <v>1</v>
      </c>
      <c r="P66" s="89">
        <v>0</v>
      </c>
      <c r="Q66" s="90">
        <f>O66+P66</f>
        <v>1</v>
      </c>
      <c r="R66" s="80">
        <f>IFERROR(Q66/N66,"-")</f>
        <v>0.090909090909091</v>
      </c>
      <c r="S66" s="79">
        <v>1</v>
      </c>
      <c r="T66" s="79">
        <v>0</v>
      </c>
      <c r="U66" s="80">
        <f>IFERROR(T66/(Q66),"-")</f>
        <v>0</v>
      </c>
      <c r="V66" s="81">
        <f>IFERROR(K66/SUM(Q66:Q67),"-")</f>
        <v>15000</v>
      </c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>
        <f>SUM(Y66:Y67)-SUM(K66:K67)</f>
        <v>-30000</v>
      </c>
      <c r="AC66" s="83">
        <f>SUM(Y66:Y67)/SUM(K66:K67)</f>
        <v>0</v>
      </c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/>
      <c r="BP66" s="117">
        <f>IF(Q66=0,"",IF(BO66=0,"",(BO66/Q66)))</f>
        <v>0</v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>
        <v>1</v>
      </c>
      <c r="BY66" s="124">
        <f>IF(Q66=0,"",IF(BX66=0,"",(BX66/Q66)))</f>
        <v>1</v>
      </c>
      <c r="BZ66" s="125"/>
      <c r="CA66" s="126">
        <f>IFERROR(BZ66/BX66,"-")</f>
        <v>0</v>
      </c>
      <c r="CB66" s="127"/>
      <c r="CC66" s="128">
        <f>IFERROR(CB66/BX66,"-")</f>
        <v>0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180</v>
      </c>
      <c r="C67" s="184" t="s">
        <v>58</v>
      </c>
      <c r="D67" s="184"/>
      <c r="E67" s="184" t="s">
        <v>59</v>
      </c>
      <c r="F67" s="184" t="s">
        <v>179</v>
      </c>
      <c r="G67" s="184" t="s">
        <v>66</v>
      </c>
      <c r="H67" s="87"/>
      <c r="I67" s="87"/>
      <c r="J67" s="87"/>
      <c r="K67" s="176"/>
      <c r="L67" s="79">
        <v>42</v>
      </c>
      <c r="M67" s="79">
        <v>10</v>
      </c>
      <c r="N67" s="79">
        <v>0</v>
      </c>
      <c r="O67" s="88">
        <v>1</v>
      </c>
      <c r="P67" s="89">
        <v>0</v>
      </c>
      <c r="Q67" s="90">
        <f>O67+P67</f>
        <v>1</v>
      </c>
      <c r="R67" s="80" t="str">
        <f>IFERROR(Q67/N67,"-")</f>
        <v>-</v>
      </c>
      <c r="S67" s="79">
        <v>0</v>
      </c>
      <c r="T67" s="79">
        <v>0</v>
      </c>
      <c r="U67" s="80">
        <f>IFERROR(T67/(Q67),"-")</f>
        <v>0</v>
      </c>
      <c r="V67" s="81"/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1</v>
      </c>
      <c r="BP67" s="117">
        <f>IF(Q67=0,"",IF(BO67=0,"",(BO67/Q67)))</f>
        <v>1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0.1</v>
      </c>
      <c r="B68" s="184" t="s">
        <v>181</v>
      </c>
      <c r="C68" s="184" t="s">
        <v>58</v>
      </c>
      <c r="D68" s="184"/>
      <c r="E68" s="184" t="s">
        <v>59</v>
      </c>
      <c r="F68" s="184" t="s">
        <v>182</v>
      </c>
      <c r="G68" s="184" t="s">
        <v>61</v>
      </c>
      <c r="H68" s="87" t="s">
        <v>70</v>
      </c>
      <c r="I68" s="87" t="s">
        <v>161</v>
      </c>
      <c r="J68" s="186" t="s">
        <v>143</v>
      </c>
      <c r="K68" s="176">
        <v>30000</v>
      </c>
      <c r="L68" s="79">
        <v>5</v>
      </c>
      <c r="M68" s="79">
        <v>0</v>
      </c>
      <c r="N68" s="79">
        <v>27</v>
      </c>
      <c r="O68" s="88">
        <v>0</v>
      </c>
      <c r="P68" s="89">
        <v>0</v>
      </c>
      <c r="Q68" s="90">
        <f>O68+P68</f>
        <v>0</v>
      </c>
      <c r="R68" s="80">
        <f>IFERROR(Q68/N68,"-")</f>
        <v>0</v>
      </c>
      <c r="S68" s="79">
        <v>0</v>
      </c>
      <c r="T68" s="79">
        <v>0</v>
      </c>
      <c r="U68" s="80" t="str">
        <f>IFERROR(T68/(Q68),"-")</f>
        <v>-</v>
      </c>
      <c r="V68" s="81">
        <f>IFERROR(K68/SUM(Q68:Q69),"-")</f>
        <v>10000</v>
      </c>
      <c r="W68" s="82">
        <v>0</v>
      </c>
      <c r="X68" s="80" t="str">
        <f>IF(Q68=0,"-",W68/Q68)</f>
        <v>-</v>
      </c>
      <c r="Y68" s="181">
        <v>0</v>
      </c>
      <c r="Z68" s="182" t="str">
        <f>IFERROR(Y68/Q68,"-")</f>
        <v>-</v>
      </c>
      <c r="AA68" s="182" t="str">
        <f>IFERROR(Y68/W68,"-")</f>
        <v>-</v>
      </c>
      <c r="AB68" s="176">
        <f>SUM(Y68:Y69)-SUM(K68:K69)</f>
        <v>-27000</v>
      </c>
      <c r="AC68" s="83">
        <f>SUM(Y68:Y69)/SUM(K68:K69)</f>
        <v>0.1</v>
      </c>
      <c r="AD68" s="77"/>
      <c r="AE68" s="91"/>
      <c r="AF68" s="92" t="str">
        <f>IF(Q68=0,"",IF(AE68=0,"",(AE68/Q68)))</f>
        <v/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 t="str">
        <f>IF(Q68=0,"",IF(AN68=0,"",(AN68/Q68)))</f>
        <v/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 t="str">
        <f>IF(Q68=0,"",IF(AW68=0,"",(AW68/Q68)))</f>
        <v/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/>
      <c r="BG68" s="110" t="str">
        <f>IF(Q68=0,"",IF(BF68=0,"",(BF68/Q68)))</f>
        <v/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/>
      <c r="BP68" s="117" t="str">
        <f>IF(Q68=0,"",IF(BO68=0,"",(BO68/Q68)))</f>
        <v/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/>
      <c r="BY68" s="124" t="str">
        <f>IF(Q68=0,"",IF(BX68=0,"",(BX68/Q68)))</f>
        <v/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 t="str">
        <f>IF(Q68=0,"",IF(CG68=0,"",(CG68/Q68)))</f>
        <v/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183</v>
      </c>
      <c r="C69" s="184" t="s">
        <v>58</v>
      </c>
      <c r="D69" s="184"/>
      <c r="E69" s="184" t="s">
        <v>59</v>
      </c>
      <c r="F69" s="184" t="s">
        <v>182</v>
      </c>
      <c r="G69" s="184" t="s">
        <v>66</v>
      </c>
      <c r="H69" s="87"/>
      <c r="I69" s="87"/>
      <c r="J69" s="87"/>
      <c r="K69" s="176"/>
      <c r="L69" s="79">
        <v>15</v>
      </c>
      <c r="M69" s="79">
        <v>15</v>
      </c>
      <c r="N69" s="79">
        <v>3</v>
      </c>
      <c r="O69" s="88">
        <v>3</v>
      </c>
      <c r="P69" s="89">
        <v>0</v>
      </c>
      <c r="Q69" s="90">
        <f>O69+P69</f>
        <v>3</v>
      </c>
      <c r="R69" s="80">
        <f>IFERROR(Q69/N69,"-")</f>
        <v>1</v>
      </c>
      <c r="S69" s="79">
        <v>0</v>
      </c>
      <c r="T69" s="79">
        <v>0</v>
      </c>
      <c r="U69" s="80">
        <f>IFERROR(T69/(Q69),"-")</f>
        <v>0</v>
      </c>
      <c r="V69" s="81"/>
      <c r="W69" s="82">
        <v>1</v>
      </c>
      <c r="X69" s="80">
        <f>IF(Q69=0,"-",W69/Q69)</f>
        <v>0.33333333333333</v>
      </c>
      <c r="Y69" s="181">
        <v>3000</v>
      </c>
      <c r="Z69" s="182">
        <f>IFERROR(Y69/Q69,"-")</f>
        <v>1000</v>
      </c>
      <c r="AA69" s="182">
        <f>IFERROR(Y69/W69,"-")</f>
        <v>3000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2</v>
      </c>
      <c r="BG69" s="110">
        <f>IF(Q69=0,"",IF(BF69=0,"",(BF69/Q69)))</f>
        <v>0.66666666666667</v>
      </c>
      <c r="BH69" s="109">
        <v>1</v>
      </c>
      <c r="BI69" s="111">
        <f>IFERROR(BH69/BF69,"-")</f>
        <v>0.5</v>
      </c>
      <c r="BJ69" s="112">
        <v>3000</v>
      </c>
      <c r="BK69" s="113">
        <f>IFERROR(BJ69/BF69,"-")</f>
        <v>1500</v>
      </c>
      <c r="BL69" s="114">
        <v>1</v>
      </c>
      <c r="BM69" s="114"/>
      <c r="BN69" s="114"/>
      <c r="BO69" s="116">
        <v>1</v>
      </c>
      <c r="BP69" s="117">
        <f>IF(Q69=0,"",IF(BO69=0,"",(BO69/Q69)))</f>
        <v>0.33333333333333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/>
      <c r="BY69" s="124">
        <f>IF(Q69=0,"",IF(BX69=0,"",(BX69/Q69)))</f>
        <v>0</v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1</v>
      </c>
      <c r="CQ69" s="138">
        <v>3000</v>
      </c>
      <c r="CR69" s="138">
        <v>3000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0.65</v>
      </c>
      <c r="B70" s="184" t="s">
        <v>184</v>
      </c>
      <c r="C70" s="184" t="s">
        <v>58</v>
      </c>
      <c r="D70" s="184"/>
      <c r="E70" s="184"/>
      <c r="F70" s="184" t="s">
        <v>146</v>
      </c>
      <c r="G70" s="184" t="s">
        <v>61</v>
      </c>
      <c r="H70" s="87" t="s">
        <v>132</v>
      </c>
      <c r="I70" s="87" t="s">
        <v>185</v>
      </c>
      <c r="J70" s="185" t="s">
        <v>82</v>
      </c>
      <c r="K70" s="176">
        <v>100000</v>
      </c>
      <c r="L70" s="79">
        <v>7</v>
      </c>
      <c r="M70" s="79">
        <v>0</v>
      </c>
      <c r="N70" s="79">
        <v>29</v>
      </c>
      <c r="O70" s="88">
        <v>1</v>
      </c>
      <c r="P70" s="89">
        <v>0</v>
      </c>
      <c r="Q70" s="90">
        <f>O70+P70</f>
        <v>1</v>
      </c>
      <c r="R70" s="80">
        <f>IFERROR(Q70/N70,"-")</f>
        <v>0.03448275862069</v>
      </c>
      <c r="S70" s="79">
        <v>0</v>
      </c>
      <c r="T70" s="79">
        <v>0</v>
      </c>
      <c r="U70" s="80">
        <f>IFERROR(T70/(Q70),"-")</f>
        <v>0</v>
      </c>
      <c r="V70" s="81">
        <f>IFERROR(K70/SUM(Q70:Q74),"-")</f>
        <v>5555.5555555556</v>
      </c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>
        <f>SUM(Y70:Y74)-SUM(K70:K74)</f>
        <v>-35000</v>
      </c>
      <c r="AC70" s="83">
        <f>SUM(Y70:Y74)/SUM(K70:K74)</f>
        <v>0.65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>
        <v>1</v>
      </c>
      <c r="BP70" s="117">
        <f>IF(Q70=0,"",IF(BO70=0,"",(BO70/Q70)))</f>
        <v>1</v>
      </c>
      <c r="BQ70" s="118"/>
      <c r="BR70" s="119">
        <f>IFERROR(BQ70/BO70,"-")</f>
        <v>0</v>
      </c>
      <c r="BS70" s="120"/>
      <c r="BT70" s="121">
        <f>IFERROR(BS70/BO70,"-")</f>
        <v>0</v>
      </c>
      <c r="BU70" s="122"/>
      <c r="BV70" s="122"/>
      <c r="BW70" s="122"/>
      <c r="BX70" s="123"/>
      <c r="BY70" s="124">
        <f>IF(Q70=0,"",IF(BX70=0,"",(BX70/Q70)))</f>
        <v>0</v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186</v>
      </c>
      <c r="C71" s="184" t="s">
        <v>58</v>
      </c>
      <c r="D71" s="184"/>
      <c r="E71" s="184"/>
      <c r="F71" s="184" t="s">
        <v>187</v>
      </c>
      <c r="G71" s="184" t="s">
        <v>61</v>
      </c>
      <c r="H71" s="87" t="s">
        <v>132</v>
      </c>
      <c r="I71" s="87" t="s">
        <v>185</v>
      </c>
      <c r="J71" s="186" t="s">
        <v>111</v>
      </c>
      <c r="K71" s="176"/>
      <c r="L71" s="79">
        <v>3</v>
      </c>
      <c r="M71" s="79">
        <v>0</v>
      </c>
      <c r="N71" s="79">
        <v>22</v>
      </c>
      <c r="O71" s="88">
        <v>0</v>
      </c>
      <c r="P71" s="89">
        <v>0</v>
      </c>
      <c r="Q71" s="90">
        <f>O71+P71</f>
        <v>0</v>
      </c>
      <c r="R71" s="80">
        <f>IFERROR(Q71/N71,"-")</f>
        <v>0</v>
      </c>
      <c r="S71" s="79">
        <v>0</v>
      </c>
      <c r="T71" s="79">
        <v>0</v>
      </c>
      <c r="U71" s="80" t="str">
        <f>IFERROR(T71/(Q71),"-")</f>
        <v>-</v>
      </c>
      <c r="V71" s="81"/>
      <c r="W71" s="82">
        <v>0</v>
      </c>
      <c r="X71" s="80" t="str">
        <f>IF(Q71=0,"-",W71/Q71)</f>
        <v>-</v>
      </c>
      <c r="Y71" s="181">
        <v>0</v>
      </c>
      <c r="Z71" s="182" t="str">
        <f>IFERROR(Y71/Q71,"-")</f>
        <v>-</v>
      </c>
      <c r="AA71" s="182" t="str">
        <f>IFERROR(Y71/W71,"-")</f>
        <v>-</v>
      </c>
      <c r="AB71" s="176"/>
      <c r="AC71" s="83"/>
      <c r="AD71" s="77"/>
      <c r="AE71" s="91"/>
      <c r="AF71" s="92" t="str">
        <f>IF(Q71=0,"",IF(AE71=0,"",(AE71/Q71)))</f>
        <v/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 t="str">
        <f>IF(Q71=0,"",IF(AN71=0,"",(AN71/Q71)))</f>
        <v/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 t="str">
        <f>IF(Q71=0,"",IF(AW71=0,"",(AW71/Q71)))</f>
        <v/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 t="str">
        <f>IF(Q71=0,"",IF(BF71=0,"",(BF71/Q71)))</f>
        <v/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/>
      <c r="BP71" s="117" t="str">
        <f>IF(Q71=0,"",IF(BO71=0,"",(BO71/Q71)))</f>
        <v/>
      </c>
      <c r="BQ71" s="118"/>
      <c r="BR71" s="119" t="str">
        <f>IFERROR(BQ71/BO71,"-")</f>
        <v>-</v>
      </c>
      <c r="BS71" s="120"/>
      <c r="BT71" s="121" t="str">
        <f>IFERROR(BS71/BO71,"-")</f>
        <v>-</v>
      </c>
      <c r="BU71" s="122"/>
      <c r="BV71" s="122"/>
      <c r="BW71" s="122"/>
      <c r="BX71" s="123"/>
      <c r="BY71" s="124" t="str">
        <f>IF(Q71=0,"",IF(BX71=0,"",(BX71/Q71)))</f>
        <v/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 t="str">
        <f>IF(Q71=0,"",IF(CG71=0,"",(CG71/Q71)))</f>
        <v/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0</v>
      </c>
      <c r="CQ71" s="138">
        <v>0</v>
      </c>
      <c r="CR71" s="138"/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/>
      <c r="B72" s="184" t="s">
        <v>188</v>
      </c>
      <c r="C72" s="184" t="s">
        <v>58</v>
      </c>
      <c r="D72" s="184"/>
      <c r="E72" s="184"/>
      <c r="F72" s="184" t="s">
        <v>167</v>
      </c>
      <c r="G72" s="184" t="s">
        <v>61</v>
      </c>
      <c r="H72" s="87" t="s">
        <v>132</v>
      </c>
      <c r="I72" s="87" t="s">
        <v>185</v>
      </c>
      <c r="J72" s="185" t="s">
        <v>91</v>
      </c>
      <c r="K72" s="176"/>
      <c r="L72" s="79">
        <v>4</v>
      </c>
      <c r="M72" s="79">
        <v>0</v>
      </c>
      <c r="N72" s="79">
        <v>18</v>
      </c>
      <c r="O72" s="88">
        <v>1</v>
      </c>
      <c r="P72" s="89">
        <v>0</v>
      </c>
      <c r="Q72" s="90">
        <f>O72+P72</f>
        <v>1</v>
      </c>
      <c r="R72" s="80">
        <f>IFERROR(Q72/N72,"-")</f>
        <v>0.055555555555556</v>
      </c>
      <c r="S72" s="79">
        <v>0</v>
      </c>
      <c r="T72" s="79">
        <v>1</v>
      </c>
      <c r="U72" s="80">
        <f>IFERROR(T72/(Q72),"-")</f>
        <v>1</v>
      </c>
      <c r="V72" s="81"/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/>
      <c r="AC72" s="83"/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>
        <v>1</v>
      </c>
      <c r="AX72" s="104">
        <f>IF(Q72=0,"",IF(AW72=0,"",(AW72/Q72)))</f>
        <v>1</v>
      </c>
      <c r="AY72" s="103"/>
      <c r="AZ72" s="105">
        <f>IFERROR(AY72/AW72,"-")</f>
        <v>0</v>
      </c>
      <c r="BA72" s="106"/>
      <c r="BB72" s="107">
        <f>IFERROR(BA72/AW72,"-")</f>
        <v>0</v>
      </c>
      <c r="BC72" s="108"/>
      <c r="BD72" s="108"/>
      <c r="BE72" s="108"/>
      <c r="BF72" s="109"/>
      <c r="BG72" s="110">
        <f>IF(Q72=0,"",IF(BF72=0,"",(BF72/Q72)))</f>
        <v>0</v>
      </c>
      <c r="BH72" s="109"/>
      <c r="BI72" s="111" t="str">
        <f>IFERROR(BH72/BF72,"-")</f>
        <v>-</v>
      </c>
      <c r="BJ72" s="112"/>
      <c r="BK72" s="113" t="str">
        <f>IFERROR(BJ72/BF72,"-")</f>
        <v>-</v>
      </c>
      <c r="BL72" s="114"/>
      <c r="BM72" s="114"/>
      <c r="BN72" s="114"/>
      <c r="BO72" s="116"/>
      <c r="BP72" s="117">
        <f>IF(Q72=0,"",IF(BO72=0,"",(BO72/Q72)))</f>
        <v>0</v>
      </c>
      <c r="BQ72" s="118"/>
      <c r="BR72" s="119" t="str">
        <f>IFERROR(BQ72/BO72,"-")</f>
        <v>-</v>
      </c>
      <c r="BS72" s="120"/>
      <c r="BT72" s="121" t="str">
        <f>IFERROR(BS72/BO72,"-")</f>
        <v>-</v>
      </c>
      <c r="BU72" s="122"/>
      <c r="BV72" s="122"/>
      <c r="BW72" s="122"/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189</v>
      </c>
      <c r="C73" s="184" t="s">
        <v>58</v>
      </c>
      <c r="D73" s="184"/>
      <c r="E73" s="184"/>
      <c r="F73" s="184" t="s">
        <v>170</v>
      </c>
      <c r="G73" s="184" t="s">
        <v>61</v>
      </c>
      <c r="H73" s="87" t="s">
        <v>132</v>
      </c>
      <c r="I73" s="87" t="s">
        <v>185</v>
      </c>
      <c r="J73" s="186" t="s">
        <v>143</v>
      </c>
      <c r="K73" s="176"/>
      <c r="L73" s="79">
        <v>6</v>
      </c>
      <c r="M73" s="79">
        <v>0</v>
      </c>
      <c r="N73" s="79">
        <v>28</v>
      </c>
      <c r="O73" s="88">
        <v>1</v>
      </c>
      <c r="P73" s="89">
        <v>0</v>
      </c>
      <c r="Q73" s="90">
        <f>O73+P73</f>
        <v>1</v>
      </c>
      <c r="R73" s="80">
        <f>IFERROR(Q73/N73,"-")</f>
        <v>0.035714285714286</v>
      </c>
      <c r="S73" s="79">
        <v>0</v>
      </c>
      <c r="T73" s="79">
        <v>1</v>
      </c>
      <c r="U73" s="80">
        <f>IFERROR(T73/(Q73),"-")</f>
        <v>1</v>
      </c>
      <c r="V73" s="81"/>
      <c r="W73" s="82">
        <v>1</v>
      </c>
      <c r="X73" s="80">
        <f>IF(Q73=0,"-",W73/Q73)</f>
        <v>1</v>
      </c>
      <c r="Y73" s="181">
        <v>9000</v>
      </c>
      <c r="Z73" s="182">
        <f>IFERROR(Y73/Q73,"-")</f>
        <v>9000</v>
      </c>
      <c r="AA73" s="182">
        <f>IFERROR(Y73/W73,"-")</f>
        <v>9000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1</v>
      </c>
      <c r="BG73" s="110">
        <f>IF(Q73=0,"",IF(BF73=0,"",(BF73/Q73)))</f>
        <v>1</v>
      </c>
      <c r="BH73" s="109">
        <v>1</v>
      </c>
      <c r="BI73" s="111">
        <f>IFERROR(BH73/BF73,"-")</f>
        <v>1</v>
      </c>
      <c r="BJ73" s="112">
        <v>9000</v>
      </c>
      <c r="BK73" s="113">
        <f>IFERROR(BJ73/BF73,"-")</f>
        <v>9000</v>
      </c>
      <c r="BL73" s="114"/>
      <c r="BM73" s="114"/>
      <c r="BN73" s="114">
        <v>1</v>
      </c>
      <c r="BO73" s="116"/>
      <c r="BP73" s="117">
        <f>IF(Q73=0,"",IF(BO73=0,"",(BO73/Q73)))</f>
        <v>0</v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1</v>
      </c>
      <c r="CQ73" s="138">
        <v>9000</v>
      </c>
      <c r="CR73" s="138">
        <v>9000</v>
      </c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/>
      <c r="B74" s="184" t="s">
        <v>190</v>
      </c>
      <c r="C74" s="184" t="s">
        <v>58</v>
      </c>
      <c r="D74" s="184"/>
      <c r="E74" s="184" t="s">
        <v>191</v>
      </c>
      <c r="F74" s="184" t="s">
        <v>191</v>
      </c>
      <c r="G74" s="184" t="s">
        <v>66</v>
      </c>
      <c r="H74" s="87" t="s">
        <v>192</v>
      </c>
      <c r="I74" s="87"/>
      <c r="J74" s="87"/>
      <c r="K74" s="176"/>
      <c r="L74" s="79">
        <v>85</v>
      </c>
      <c r="M74" s="79">
        <v>43</v>
      </c>
      <c r="N74" s="79">
        <v>33</v>
      </c>
      <c r="O74" s="88">
        <v>15</v>
      </c>
      <c r="P74" s="89">
        <v>0</v>
      </c>
      <c r="Q74" s="90">
        <f>O74+P74</f>
        <v>15</v>
      </c>
      <c r="R74" s="80">
        <f>IFERROR(Q74/N74,"-")</f>
        <v>0.45454545454545</v>
      </c>
      <c r="S74" s="79">
        <v>2</v>
      </c>
      <c r="T74" s="79">
        <v>2</v>
      </c>
      <c r="U74" s="80">
        <f>IFERROR(T74/(Q74),"-")</f>
        <v>0.13333333333333</v>
      </c>
      <c r="V74" s="81"/>
      <c r="W74" s="82">
        <v>3</v>
      </c>
      <c r="X74" s="80">
        <f>IF(Q74=0,"-",W74/Q74)</f>
        <v>0.2</v>
      </c>
      <c r="Y74" s="181">
        <v>56000</v>
      </c>
      <c r="Z74" s="182">
        <f>IFERROR(Y74/Q74,"-")</f>
        <v>3733.3333333333</v>
      </c>
      <c r="AA74" s="182">
        <f>IFERROR(Y74/W74,"-")</f>
        <v>18666.666666667</v>
      </c>
      <c r="AB74" s="176"/>
      <c r="AC74" s="83"/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>
        <v>1</v>
      </c>
      <c r="AX74" s="104">
        <f>IF(Q74=0,"",IF(AW74=0,"",(AW74/Q74)))</f>
        <v>0.066666666666667</v>
      </c>
      <c r="AY74" s="103"/>
      <c r="AZ74" s="105">
        <f>IFERROR(AY74/AW74,"-")</f>
        <v>0</v>
      </c>
      <c r="BA74" s="106"/>
      <c r="BB74" s="107">
        <f>IFERROR(BA74/AW74,"-")</f>
        <v>0</v>
      </c>
      <c r="BC74" s="108"/>
      <c r="BD74" s="108"/>
      <c r="BE74" s="108"/>
      <c r="BF74" s="109">
        <v>1</v>
      </c>
      <c r="BG74" s="110">
        <f>IF(Q74=0,"",IF(BF74=0,"",(BF74/Q74)))</f>
        <v>0.066666666666667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7</v>
      </c>
      <c r="BP74" s="117">
        <f>IF(Q74=0,"",IF(BO74=0,"",(BO74/Q74)))</f>
        <v>0.46666666666667</v>
      </c>
      <c r="BQ74" s="118">
        <v>1</v>
      </c>
      <c r="BR74" s="119">
        <f>IFERROR(BQ74/BO74,"-")</f>
        <v>0.14285714285714</v>
      </c>
      <c r="BS74" s="120">
        <v>16000</v>
      </c>
      <c r="BT74" s="121">
        <f>IFERROR(BS74/BO74,"-")</f>
        <v>2285.7142857143</v>
      </c>
      <c r="BU74" s="122"/>
      <c r="BV74" s="122"/>
      <c r="BW74" s="122">
        <v>1</v>
      </c>
      <c r="BX74" s="123">
        <v>5</v>
      </c>
      <c r="BY74" s="124">
        <f>IF(Q74=0,"",IF(BX74=0,"",(BX74/Q74)))</f>
        <v>0.33333333333333</v>
      </c>
      <c r="BZ74" s="125">
        <v>2</v>
      </c>
      <c r="CA74" s="126">
        <f>IFERROR(BZ74/BX74,"-")</f>
        <v>0.4</v>
      </c>
      <c r="CB74" s="127">
        <v>40000</v>
      </c>
      <c r="CC74" s="128">
        <f>IFERROR(CB74/BX74,"-")</f>
        <v>8000</v>
      </c>
      <c r="CD74" s="129"/>
      <c r="CE74" s="129"/>
      <c r="CF74" s="129">
        <v>2</v>
      </c>
      <c r="CG74" s="130">
        <v>1</v>
      </c>
      <c r="CH74" s="131">
        <f>IF(Q74=0,"",IF(CG74=0,"",(CG74/Q74)))</f>
        <v>0.066666666666667</v>
      </c>
      <c r="CI74" s="132"/>
      <c r="CJ74" s="133">
        <f>IFERROR(CI74/CG74,"-")</f>
        <v>0</v>
      </c>
      <c r="CK74" s="134"/>
      <c r="CL74" s="135">
        <f>IFERROR(CK74/CG74,"-")</f>
        <v>0</v>
      </c>
      <c r="CM74" s="136"/>
      <c r="CN74" s="136"/>
      <c r="CO74" s="136"/>
      <c r="CP74" s="137">
        <v>3</v>
      </c>
      <c r="CQ74" s="138">
        <v>56000</v>
      </c>
      <c r="CR74" s="138">
        <v>26000</v>
      </c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>
        <f>AC75</f>
        <v>0.54666666666667</v>
      </c>
      <c r="B75" s="184" t="s">
        <v>193</v>
      </c>
      <c r="C75" s="184" t="s">
        <v>58</v>
      </c>
      <c r="D75" s="184"/>
      <c r="E75" s="184" t="s">
        <v>68</v>
      </c>
      <c r="F75" s="184" t="s">
        <v>138</v>
      </c>
      <c r="G75" s="184" t="s">
        <v>61</v>
      </c>
      <c r="H75" s="87" t="s">
        <v>194</v>
      </c>
      <c r="I75" s="87" t="s">
        <v>110</v>
      </c>
      <c r="J75" s="186" t="s">
        <v>99</v>
      </c>
      <c r="K75" s="176">
        <v>150000</v>
      </c>
      <c r="L75" s="79">
        <v>26</v>
      </c>
      <c r="M75" s="79">
        <v>0</v>
      </c>
      <c r="N75" s="79">
        <v>87</v>
      </c>
      <c r="O75" s="88">
        <v>10</v>
      </c>
      <c r="P75" s="89">
        <v>0</v>
      </c>
      <c r="Q75" s="90">
        <f>O75+P75</f>
        <v>10</v>
      </c>
      <c r="R75" s="80">
        <f>IFERROR(Q75/N75,"-")</f>
        <v>0.11494252873563</v>
      </c>
      <c r="S75" s="79">
        <v>1</v>
      </c>
      <c r="T75" s="79">
        <v>1</v>
      </c>
      <c r="U75" s="80">
        <f>IFERROR(T75/(Q75),"-")</f>
        <v>0.1</v>
      </c>
      <c r="V75" s="81">
        <f>IFERROR(K75/SUM(Q75:Q76),"-")</f>
        <v>10714.285714286</v>
      </c>
      <c r="W75" s="82">
        <v>1</v>
      </c>
      <c r="X75" s="80">
        <f>IF(Q75=0,"-",W75/Q75)</f>
        <v>0.1</v>
      </c>
      <c r="Y75" s="181">
        <v>64000</v>
      </c>
      <c r="Z75" s="182">
        <f>IFERROR(Y75/Q75,"-")</f>
        <v>6400</v>
      </c>
      <c r="AA75" s="182">
        <f>IFERROR(Y75/W75,"-")</f>
        <v>64000</v>
      </c>
      <c r="AB75" s="176">
        <f>SUM(Y75:Y76)-SUM(K75:K76)</f>
        <v>-68000</v>
      </c>
      <c r="AC75" s="83">
        <f>SUM(Y75:Y76)/SUM(K75:K76)</f>
        <v>0.54666666666667</v>
      </c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>
        <v>1</v>
      </c>
      <c r="AX75" s="104">
        <f>IF(Q75=0,"",IF(AW75=0,"",(AW75/Q75)))</f>
        <v>0.1</v>
      </c>
      <c r="AY75" s="103"/>
      <c r="AZ75" s="105">
        <f>IFERROR(AY75/AW75,"-")</f>
        <v>0</v>
      </c>
      <c r="BA75" s="106"/>
      <c r="BB75" s="107">
        <f>IFERROR(BA75/AW75,"-")</f>
        <v>0</v>
      </c>
      <c r="BC75" s="108"/>
      <c r="BD75" s="108"/>
      <c r="BE75" s="108"/>
      <c r="BF75" s="109">
        <v>2</v>
      </c>
      <c r="BG75" s="110">
        <f>IF(Q75=0,"",IF(BF75=0,"",(BF75/Q75)))</f>
        <v>0.2</v>
      </c>
      <c r="BH75" s="109"/>
      <c r="BI75" s="111">
        <f>IFERROR(BH75/BF75,"-")</f>
        <v>0</v>
      </c>
      <c r="BJ75" s="112"/>
      <c r="BK75" s="113">
        <f>IFERROR(BJ75/BF75,"-")</f>
        <v>0</v>
      </c>
      <c r="BL75" s="114"/>
      <c r="BM75" s="114"/>
      <c r="BN75" s="114"/>
      <c r="BO75" s="116">
        <v>4</v>
      </c>
      <c r="BP75" s="117">
        <f>IF(Q75=0,"",IF(BO75=0,"",(BO75/Q75)))</f>
        <v>0.4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>
        <v>2</v>
      </c>
      <c r="BY75" s="124">
        <f>IF(Q75=0,"",IF(BX75=0,"",(BX75/Q75)))</f>
        <v>0.2</v>
      </c>
      <c r="BZ75" s="125">
        <v>1</v>
      </c>
      <c r="CA75" s="126">
        <f>IFERROR(BZ75/BX75,"-")</f>
        <v>0.5</v>
      </c>
      <c r="CB75" s="127">
        <v>64000</v>
      </c>
      <c r="CC75" s="128">
        <f>IFERROR(CB75/BX75,"-")</f>
        <v>32000</v>
      </c>
      <c r="CD75" s="129"/>
      <c r="CE75" s="129"/>
      <c r="CF75" s="129">
        <v>1</v>
      </c>
      <c r="CG75" s="130">
        <v>1</v>
      </c>
      <c r="CH75" s="131">
        <f>IF(Q75=0,"",IF(CG75=0,"",(CG75/Q75)))</f>
        <v>0.1</v>
      </c>
      <c r="CI75" s="132"/>
      <c r="CJ75" s="133">
        <f>IFERROR(CI75/CG75,"-")</f>
        <v>0</v>
      </c>
      <c r="CK75" s="134"/>
      <c r="CL75" s="135">
        <f>IFERROR(CK75/CG75,"-")</f>
        <v>0</v>
      </c>
      <c r="CM75" s="136"/>
      <c r="CN75" s="136"/>
      <c r="CO75" s="136"/>
      <c r="CP75" s="137">
        <v>1</v>
      </c>
      <c r="CQ75" s="138">
        <v>64000</v>
      </c>
      <c r="CR75" s="138">
        <v>64000</v>
      </c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195</v>
      </c>
      <c r="C76" s="184" t="s">
        <v>58</v>
      </c>
      <c r="D76" s="184"/>
      <c r="E76" s="184" t="s">
        <v>68</v>
      </c>
      <c r="F76" s="184" t="s">
        <v>138</v>
      </c>
      <c r="G76" s="184" t="s">
        <v>66</v>
      </c>
      <c r="H76" s="87"/>
      <c r="I76" s="87"/>
      <c r="J76" s="87"/>
      <c r="K76" s="176"/>
      <c r="L76" s="79">
        <v>16</v>
      </c>
      <c r="M76" s="79">
        <v>11</v>
      </c>
      <c r="N76" s="79">
        <v>1</v>
      </c>
      <c r="O76" s="88">
        <v>4</v>
      </c>
      <c r="P76" s="89">
        <v>0</v>
      </c>
      <c r="Q76" s="90">
        <f>O76+P76</f>
        <v>4</v>
      </c>
      <c r="R76" s="80">
        <f>IFERROR(Q76/N76,"-")</f>
        <v>4</v>
      </c>
      <c r="S76" s="79">
        <v>1</v>
      </c>
      <c r="T76" s="79">
        <v>0</v>
      </c>
      <c r="U76" s="80">
        <f>IFERROR(T76/(Q76),"-")</f>
        <v>0</v>
      </c>
      <c r="V76" s="81"/>
      <c r="W76" s="82">
        <v>1</v>
      </c>
      <c r="X76" s="80">
        <f>IF(Q76=0,"-",W76/Q76)</f>
        <v>0.25</v>
      </c>
      <c r="Y76" s="181">
        <v>18000</v>
      </c>
      <c r="Z76" s="182">
        <f>IFERROR(Y76/Q76,"-")</f>
        <v>4500</v>
      </c>
      <c r="AA76" s="182">
        <f>IFERROR(Y76/W76,"-")</f>
        <v>18000</v>
      </c>
      <c r="AB76" s="176"/>
      <c r="AC76" s="83"/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>
        <v>2</v>
      </c>
      <c r="BP76" s="117">
        <f>IF(Q76=0,"",IF(BO76=0,"",(BO76/Q76)))</f>
        <v>0.5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>
        <v>1</v>
      </c>
      <c r="BY76" s="124">
        <f>IF(Q76=0,"",IF(BX76=0,"",(BX76/Q76)))</f>
        <v>0.25</v>
      </c>
      <c r="BZ76" s="125">
        <v>1</v>
      </c>
      <c r="CA76" s="126">
        <f>IFERROR(BZ76/BX76,"-")</f>
        <v>1</v>
      </c>
      <c r="CB76" s="127">
        <v>18000</v>
      </c>
      <c r="CC76" s="128">
        <f>IFERROR(CB76/BX76,"-")</f>
        <v>18000</v>
      </c>
      <c r="CD76" s="129"/>
      <c r="CE76" s="129"/>
      <c r="CF76" s="129">
        <v>1</v>
      </c>
      <c r="CG76" s="130">
        <v>1</v>
      </c>
      <c r="CH76" s="131">
        <f>IF(Q76=0,"",IF(CG76=0,"",(CG76/Q76)))</f>
        <v>0.25</v>
      </c>
      <c r="CI76" s="132"/>
      <c r="CJ76" s="133">
        <f>IFERROR(CI76/CG76,"-")</f>
        <v>0</v>
      </c>
      <c r="CK76" s="134"/>
      <c r="CL76" s="135">
        <f>IFERROR(CK76/CG76,"-")</f>
        <v>0</v>
      </c>
      <c r="CM76" s="136"/>
      <c r="CN76" s="136"/>
      <c r="CO76" s="136"/>
      <c r="CP76" s="137">
        <v>1</v>
      </c>
      <c r="CQ76" s="138">
        <v>18000</v>
      </c>
      <c r="CR76" s="138">
        <v>18000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>
        <f>AC77</f>
        <v>0.73333333333333</v>
      </c>
      <c r="B77" s="184" t="s">
        <v>196</v>
      </c>
      <c r="C77" s="184" t="s">
        <v>58</v>
      </c>
      <c r="D77" s="184"/>
      <c r="E77" s="184" t="s">
        <v>75</v>
      </c>
      <c r="F77" s="184" t="s">
        <v>76</v>
      </c>
      <c r="G77" s="184" t="s">
        <v>61</v>
      </c>
      <c r="H77" s="87" t="s">
        <v>194</v>
      </c>
      <c r="I77" s="87" t="s">
        <v>71</v>
      </c>
      <c r="J77" s="186" t="s">
        <v>129</v>
      </c>
      <c r="K77" s="176">
        <v>90000</v>
      </c>
      <c r="L77" s="79">
        <v>15</v>
      </c>
      <c r="M77" s="79">
        <v>0</v>
      </c>
      <c r="N77" s="79">
        <v>43</v>
      </c>
      <c r="O77" s="88">
        <v>6</v>
      </c>
      <c r="P77" s="89">
        <v>0</v>
      </c>
      <c r="Q77" s="90">
        <f>O77+P77</f>
        <v>6</v>
      </c>
      <c r="R77" s="80">
        <f>IFERROR(Q77/N77,"-")</f>
        <v>0.13953488372093</v>
      </c>
      <c r="S77" s="79">
        <v>0</v>
      </c>
      <c r="T77" s="79">
        <v>2</v>
      </c>
      <c r="U77" s="80">
        <f>IFERROR(T77/(Q77),"-")</f>
        <v>0.33333333333333</v>
      </c>
      <c r="V77" s="81">
        <f>IFERROR(K77/SUM(Q77:Q78),"-")</f>
        <v>8181.8181818182</v>
      </c>
      <c r="W77" s="82">
        <v>2</v>
      </c>
      <c r="X77" s="80">
        <f>IF(Q77=0,"-",W77/Q77)</f>
        <v>0.33333333333333</v>
      </c>
      <c r="Y77" s="181">
        <v>66000</v>
      </c>
      <c r="Z77" s="182">
        <f>IFERROR(Y77/Q77,"-")</f>
        <v>11000</v>
      </c>
      <c r="AA77" s="182">
        <f>IFERROR(Y77/W77,"-")</f>
        <v>33000</v>
      </c>
      <c r="AB77" s="176">
        <f>SUM(Y77:Y78)-SUM(K77:K78)</f>
        <v>-24000</v>
      </c>
      <c r="AC77" s="83">
        <f>SUM(Y77:Y78)/SUM(K77:K78)</f>
        <v>0.73333333333333</v>
      </c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>
        <v>2</v>
      </c>
      <c r="AO77" s="98">
        <f>IF(Q77=0,"",IF(AN77=0,"",(AN77/Q77)))</f>
        <v>0.33333333333333</v>
      </c>
      <c r="AP77" s="97"/>
      <c r="AQ77" s="99">
        <f>IFERROR(AP77/AN77,"-")</f>
        <v>0</v>
      </c>
      <c r="AR77" s="100"/>
      <c r="AS77" s="101">
        <f>IFERROR(AR77/AN77,"-")</f>
        <v>0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>
        <v>3</v>
      </c>
      <c r="BP77" s="117">
        <f>IF(Q77=0,"",IF(BO77=0,"",(BO77/Q77)))</f>
        <v>0.5</v>
      </c>
      <c r="BQ77" s="118">
        <v>2</v>
      </c>
      <c r="BR77" s="119">
        <f>IFERROR(BQ77/BO77,"-")</f>
        <v>0.66666666666667</v>
      </c>
      <c r="BS77" s="120">
        <v>66000</v>
      </c>
      <c r="BT77" s="121">
        <f>IFERROR(BS77/BO77,"-")</f>
        <v>22000</v>
      </c>
      <c r="BU77" s="122"/>
      <c r="BV77" s="122">
        <v>1</v>
      </c>
      <c r="BW77" s="122">
        <v>1</v>
      </c>
      <c r="BX77" s="123">
        <v>1</v>
      </c>
      <c r="BY77" s="124">
        <f>IF(Q77=0,"",IF(BX77=0,"",(BX77/Q77)))</f>
        <v>0.16666666666667</v>
      </c>
      <c r="BZ77" s="125"/>
      <c r="CA77" s="126">
        <f>IFERROR(BZ77/BX77,"-")</f>
        <v>0</v>
      </c>
      <c r="CB77" s="127"/>
      <c r="CC77" s="128">
        <f>IFERROR(CB77/BX77,"-")</f>
        <v>0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2</v>
      </c>
      <c r="CQ77" s="138">
        <v>66000</v>
      </c>
      <c r="CR77" s="138">
        <v>58000</v>
      </c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197</v>
      </c>
      <c r="C78" s="184" t="s">
        <v>58</v>
      </c>
      <c r="D78" s="184"/>
      <c r="E78" s="184" t="s">
        <v>75</v>
      </c>
      <c r="F78" s="184" t="s">
        <v>76</v>
      </c>
      <c r="G78" s="184" t="s">
        <v>66</v>
      </c>
      <c r="H78" s="87"/>
      <c r="I78" s="87"/>
      <c r="J78" s="87"/>
      <c r="K78" s="176"/>
      <c r="L78" s="79">
        <v>25</v>
      </c>
      <c r="M78" s="79">
        <v>22</v>
      </c>
      <c r="N78" s="79">
        <v>41</v>
      </c>
      <c r="O78" s="88">
        <v>5</v>
      </c>
      <c r="P78" s="89">
        <v>0</v>
      </c>
      <c r="Q78" s="90">
        <f>O78+P78</f>
        <v>5</v>
      </c>
      <c r="R78" s="80">
        <f>IFERROR(Q78/N78,"-")</f>
        <v>0.1219512195122</v>
      </c>
      <c r="S78" s="79">
        <v>0</v>
      </c>
      <c r="T78" s="79">
        <v>0</v>
      </c>
      <c r="U78" s="80">
        <f>IFERROR(T78/(Q78),"-")</f>
        <v>0</v>
      </c>
      <c r="V78" s="81"/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/>
      <c r="AC78" s="83"/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>
        <v>3</v>
      </c>
      <c r="BG78" s="110">
        <f>IF(Q78=0,"",IF(BF78=0,"",(BF78/Q78)))</f>
        <v>0.6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/>
      <c r="BP78" s="117">
        <f>IF(Q78=0,"",IF(BO78=0,"",(BO78/Q78)))</f>
        <v>0</v>
      </c>
      <c r="BQ78" s="118"/>
      <c r="BR78" s="119" t="str">
        <f>IFERROR(BQ78/BO78,"-")</f>
        <v>-</v>
      </c>
      <c r="BS78" s="120"/>
      <c r="BT78" s="121" t="str">
        <f>IFERROR(BS78/BO78,"-")</f>
        <v>-</v>
      </c>
      <c r="BU78" s="122"/>
      <c r="BV78" s="122"/>
      <c r="BW78" s="122"/>
      <c r="BX78" s="123">
        <v>2</v>
      </c>
      <c r="BY78" s="124">
        <f>IF(Q78=0,"",IF(BX78=0,"",(BX78/Q78)))</f>
        <v>0.4</v>
      </c>
      <c r="BZ78" s="125"/>
      <c r="CA78" s="126">
        <f>IFERROR(BZ78/BX78,"-")</f>
        <v>0</v>
      </c>
      <c r="CB78" s="127"/>
      <c r="CC78" s="128">
        <f>IFERROR(CB78/BX78,"-")</f>
        <v>0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>
        <f>AC79</f>
        <v>0.3</v>
      </c>
      <c r="B79" s="184" t="s">
        <v>198</v>
      </c>
      <c r="C79" s="184" t="s">
        <v>58</v>
      </c>
      <c r="D79" s="184"/>
      <c r="E79" s="184"/>
      <c r="F79" s="184"/>
      <c r="G79" s="184" t="s">
        <v>61</v>
      </c>
      <c r="H79" s="87" t="s">
        <v>199</v>
      </c>
      <c r="I79" s="87" t="s">
        <v>200</v>
      </c>
      <c r="J79" s="87" t="s">
        <v>77</v>
      </c>
      <c r="K79" s="176">
        <v>80000</v>
      </c>
      <c r="L79" s="79">
        <v>17</v>
      </c>
      <c r="M79" s="79">
        <v>0</v>
      </c>
      <c r="N79" s="79">
        <v>86</v>
      </c>
      <c r="O79" s="88">
        <v>11</v>
      </c>
      <c r="P79" s="89">
        <v>0</v>
      </c>
      <c r="Q79" s="90">
        <f>O79+P79</f>
        <v>11</v>
      </c>
      <c r="R79" s="80">
        <f>IFERROR(Q79/N79,"-")</f>
        <v>0.12790697674419</v>
      </c>
      <c r="S79" s="79">
        <v>0</v>
      </c>
      <c r="T79" s="79">
        <v>2</v>
      </c>
      <c r="U79" s="80">
        <f>IFERROR(T79/(Q79),"-")</f>
        <v>0.18181818181818</v>
      </c>
      <c r="V79" s="81">
        <f>IFERROR(K79/SUM(Q79:Q80),"-")</f>
        <v>5000</v>
      </c>
      <c r="W79" s="82">
        <v>0</v>
      </c>
      <c r="X79" s="80">
        <f>IF(Q79=0,"-",W79/Q79)</f>
        <v>0</v>
      </c>
      <c r="Y79" s="181">
        <v>0</v>
      </c>
      <c r="Z79" s="182">
        <f>IFERROR(Y79/Q79,"-")</f>
        <v>0</v>
      </c>
      <c r="AA79" s="182" t="str">
        <f>IFERROR(Y79/W79,"-")</f>
        <v>-</v>
      </c>
      <c r="AB79" s="176">
        <f>SUM(Y79:Y80)-SUM(K79:K80)</f>
        <v>-56000</v>
      </c>
      <c r="AC79" s="83">
        <f>SUM(Y79:Y80)/SUM(K79:K80)</f>
        <v>0.3</v>
      </c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>
        <v>2</v>
      </c>
      <c r="AO79" s="98">
        <f>IF(Q79=0,"",IF(AN79=0,"",(AN79/Q79)))</f>
        <v>0.18181818181818</v>
      </c>
      <c r="AP79" s="97"/>
      <c r="AQ79" s="99">
        <f>IFERROR(AP79/AN79,"-")</f>
        <v>0</v>
      </c>
      <c r="AR79" s="100"/>
      <c r="AS79" s="101">
        <f>IFERROR(AR79/AN79,"-")</f>
        <v>0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>
        <v>2</v>
      </c>
      <c r="BG79" s="110">
        <f>IF(Q79=0,"",IF(BF79=0,"",(BF79/Q79)))</f>
        <v>0.18181818181818</v>
      </c>
      <c r="BH79" s="109"/>
      <c r="BI79" s="111">
        <f>IFERROR(BH79/BF79,"-")</f>
        <v>0</v>
      </c>
      <c r="BJ79" s="112"/>
      <c r="BK79" s="113">
        <f>IFERROR(BJ79/BF79,"-")</f>
        <v>0</v>
      </c>
      <c r="BL79" s="114"/>
      <c r="BM79" s="114"/>
      <c r="BN79" s="114"/>
      <c r="BO79" s="116">
        <v>3</v>
      </c>
      <c r="BP79" s="117">
        <f>IF(Q79=0,"",IF(BO79=0,"",(BO79/Q79)))</f>
        <v>0.27272727272727</v>
      </c>
      <c r="BQ79" s="118"/>
      <c r="BR79" s="119">
        <f>IFERROR(BQ79/BO79,"-")</f>
        <v>0</v>
      </c>
      <c r="BS79" s="120"/>
      <c r="BT79" s="121">
        <f>IFERROR(BS79/BO79,"-")</f>
        <v>0</v>
      </c>
      <c r="BU79" s="122"/>
      <c r="BV79" s="122"/>
      <c r="BW79" s="122"/>
      <c r="BX79" s="123">
        <v>4</v>
      </c>
      <c r="BY79" s="124">
        <f>IF(Q79=0,"",IF(BX79=0,"",(BX79/Q79)))</f>
        <v>0.36363636363636</v>
      </c>
      <c r="BZ79" s="125"/>
      <c r="CA79" s="126">
        <f>IFERROR(BZ79/BX79,"-")</f>
        <v>0</v>
      </c>
      <c r="CB79" s="127"/>
      <c r="CC79" s="128">
        <f>IFERROR(CB79/BX79,"-")</f>
        <v>0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/>
      <c r="B80" s="184" t="s">
        <v>201</v>
      </c>
      <c r="C80" s="184" t="s">
        <v>58</v>
      </c>
      <c r="D80" s="184"/>
      <c r="E80" s="184"/>
      <c r="F80" s="184"/>
      <c r="G80" s="184" t="s">
        <v>66</v>
      </c>
      <c r="H80" s="87"/>
      <c r="I80" s="87"/>
      <c r="J80" s="87"/>
      <c r="K80" s="176"/>
      <c r="L80" s="79">
        <v>28</v>
      </c>
      <c r="M80" s="79">
        <v>25</v>
      </c>
      <c r="N80" s="79">
        <v>28</v>
      </c>
      <c r="O80" s="88">
        <v>5</v>
      </c>
      <c r="P80" s="89">
        <v>0</v>
      </c>
      <c r="Q80" s="90">
        <f>O80+P80</f>
        <v>5</v>
      </c>
      <c r="R80" s="80">
        <f>IFERROR(Q80/N80,"-")</f>
        <v>0.17857142857143</v>
      </c>
      <c r="S80" s="79">
        <v>1</v>
      </c>
      <c r="T80" s="79">
        <v>0</v>
      </c>
      <c r="U80" s="80">
        <f>IFERROR(T80/(Q80),"-")</f>
        <v>0</v>
      </c>
      <c r="V80" s="81"/>
      <c r="W80" s="82">
        <v>1</v>
      </c>
      <c r="X80" s="80">
        <f>IF(Q80=0,"-",W80/Q80)</f>
        <v>0.2</v>
      </c>
      <c r="Y80" s="181">
        <v>24000</v>
      </c>
      <c r="Z80" s="182">
        <f>IFERROR(Y80/Q80,"-")</f>
        <v>4800</v>
      </c>
      <c r="AA80" s="182">
        <f>IFERROR(Y80/W80,"-")</f>
        <v>24000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>
        <v>2</v>
      </c>
      <c r="BP80" s="117">
        <f>IF(Q80=0,"",IF(BO80=0,"",(BO80/Q80)))</f>
        <v>0.4</v>
      </c>
      <c r="BQ80" s="118"/>
      <c r="BR80" s="119">
        <f>IFERROR(BQ80/BO80,"-")</f>
        <v>0</v>
      </c>
      <c r="BS80" s="120"/>
      <c r="BT80" s="121">
        <f>IFERROR(BS80/BO80,"-")</f>
        <v>0</v>
      </c>
      <c r="BU80" s="122"/>
      <c r="BV80" s="122"/>
      <c r="BW80" s="122"/>
      <c r="BX80" s="123">
        <v>3</v>
      </c>
      <c r="BY80" s="124">
        <f>IF(Q80=0,"",IF(BX80=0,"",(BX80/Q80)))</f>
        <v>0.6</v>
      </c>
      <c r="BZ80" s="125">
        <v>1</v>
      </c>
      <c r="CA80" s="126">
        <f>IFERROR(BZ80/BX80,"-")</f>
        <v>0.33333333333333</v>
      </c>
      <c r="CB80" s="127">
        <v>24000</v>
      </c>
      <c r="CC80" s="128">
        <f>IFERROR(CB80/BX80,"-")</f>
        <v>8000</v>
      </c>
      <c r="CD80" s="129"/>
      <c r="CE80" s="129"/>
      <c r="CF80" s="129">
        <v>1</v>
      </c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1</v>
      </c>
      <c r="CQ80" s="138">
        <v>24000</v>
      </c>
      <c r="CR80" s="138">
        <v>24000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>
        <f>AC81</f>
        <v>0</v>
      </c>
      <c r="B81" s="184" t="s">
        <v>202</v>
      </c>
      <c r="C81" s="184" t="s">
        <v>58</v>
      </c>
      <c r="D81" s="184"/>
      <c r="E81" s="184" t="s">
        <v>122</v>
      </c>
      <c r="F81" s="184" t="s">
        <v>203</v>
      </c>
      <c r="G81" s="184" t="s">
        <v>204</v>
      </c>
      <c r="H81" s="87" t="s">
        <v>205</v>
      </c>
      <c r="I81" s="87" t="s">
        <v>71</v>
      </c>
      <c r="J81" s="87" t="s">
        <v>206</v>
      </c>
      <c r="K81" s="176">
        <v>90000</v>
      </c>
      <c r="L81" s="79">
        <v>8</v>
      </c>
      <c r="M81" s="79">
        <v>0</v>
      </c>
      <c r="N81" s="79">
        <v>21</v>
      </c>
      <c r="O81" s="88">
        <v>2</v>
      </c>
      <c r="P81" s="89">
        <v>0</v>
      </c>
      <c r="Q81" s="90">
        <f>O81+P81</f>
        <v>2</v>
      </c>
      <c r="R81" s="80">
        <f>IFERROR(Q81/N81,"-")</f>
        <v>0.095238095238095</v>
      </c>
      <c r="S81" s="79">
        <v>0</v>
      </c>
      <c r="T81" s="79">
        <v>1</v>
      </c>
      <c r="U81" s="80">
        <f>IFERROR(T81/(Q81),"-")</f>
        <v>0.5</v>
      </c>
      <c r="V81" s="81">
        <f>IFERROR(K81/SUM(Q81:Q82),"-")</f>
        <v>30000</v>
      </c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>
        <f>SUM(Y81:Y82)-SUM(K81:K82)</f>
        <v>-90000</v>
      </c>
      <c r="AC81" s="83">
        <f>SUM(Y81:Y82)/SUM(K81:K82)</f>
        <v>0</v>
      </c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/>
      <c r="BG81" s="110">
        <f>IF(Q81=0,"",IF(BF81=0,"",(BF81/Q81)))</f>
        <v>0</v>
      </c>
      <c r="BH81" s="109"/>
      <c r="BI81" s="111" t="str">
        <f>IFERROR(BH81/BF81,"-")</f>
        <v>-</v>
      </c>
      <c r="BJ81" s="112"/>
      <c r="BK81" s="113" t="str">
        <f>IFERROR(BJ81/BF81,"-")</f>
        <v>-</v>
      </c>
      <c r="BL81" s="114"/>
      <c r="BM81" s="114"/>
      <c r="BN81" s="114"/>
      <c r="BO81" s="116">
        <v>1</v>
      </c>
      <c r="BP81" s="117">
        <f>IF(Q81=0,"",IF(BO81=0,"",(BO81/Q81)))</f>
        <v>0.5</v>
      </c>
      <c r="BQ81" s="118"/>
      <c r="BR81" s="119">
        <f>IFERROR(BQ81/BO81,"-")</f>
        <v>0</v>
      </c>
      <c r="BS81" s="120"/>
      <c r="BT81" s="121">
        <f>IFERROR(BS81/BO81,"-")</f>
        <v>0</v>
      </c>
      <c r="BU81" s="122"/>
      <c r="BV81" s="122"/>
      <c r="BW81" s="122"/>
      <c r="BX81" s="123">
        <v>1</v>
      </c>
      <c r="BY81" s="124">
        <f>IF(Q81=0,"",IF(BX81=0,"",(BX81/Q81)))</f>
        <v>0.5</v>
      </c>
      <c r="BZ81" s="125"/>
      <c r="CA81" s="126">
        <f>IFERROR(BZ81/BX81,"-")</f>
        <v>0</v>
      </c>
      <c r="CB81" s="127"/>
      <c r="CC81" s="128">
        <f>IFERROR(CB81/BX81,"-")</f>
        <v>0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207</v>
      </c>
      <c r="C82" s="184" t="s">
        <v>58</v>
      </c>
      <c r="D82" s="184"/>
      <c r="E82" s="184" t="s">
        <v>122</v>
      </c>
      <c r="F82" s="184" t="s">
        <v>203</v>
      </c>
      <c r="G82" s="184" t="s">
        <v>66</v>
      </c>
      <c r="H82" s="87"/>
      <c r="I82" s="87"/>
      <c r="J82" s="87"/>
      <c r="K82" s="176"/>
      <c r="L82" s="79">
        <v>16</v>
      </c>
      <c r="M82" s="79">
        <v>12</v>
      </c>
      <c r="N82" s="79">
        <v>2</v>
      </c>
      <c r="O82" s="88">
        <v>1</v>
      </c>
      <c r="P82" s="89">
        <v>0</v>
      </c>
      <c r="Q82" s="90">
        <f>O82+P82</f>
        <v>1</v>
      </c>
      <c r="R82" s="80">
        <f>IFERROR(Q82/N82,"-")</f>
        <v>0.5</v>
      </c>
      <c r="S82" s="79">
        <v>0</v>
      </c>
      <c r="T82" s="79">
        <v>0</v>
      </c>
      <c r="U82" s="80">
        <f>IFERROR(T82/(Q82),"-")</f>
        <v>0</v>
      </c>
      <c r="V82" s="81"/>
      <c r="W82" s="82">
        <v>0</v>
      </c>
      <c r="X82" s="80">
        <f>IF(Q82=0,"-",W82/Q82)</f>
        <v>0</v>
      </c>
      <c r="Y82" s="181">
        <v>0</v>
      </c>
      <c r="Z82" s="182">
        <f>IFERROR(Y82/Q82,"-")</f>
        <v>0</v>
      </c>
      <c r="AA82" s="182" t="str">
        <f>IFERROR(Y82/W82,"-")</f>
        <v>-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>
        <v>1</v>
      </c>
      <c r="BG82" s="110">
        <f>IF(Q82=0,"",IF(BF82=0,"",(BF82/Q82)))</f>
        <v>1</v>
      </c>
      <c r="BH82" s="109"/>
      <c r="BI82" s="111">
        <f>IFERROR(BH82/BF82,"-")</f>
        <v>0</v>
      </c>
      <c r="BJ82" s="112"/>
      <c r="BK82" s="113">
        <f>IFERROR(BJ82/BF82,"-")</f>
        <v>0</v>
      </c>
      <c r="BL82" s="114"/>
      <c r="BM82" s="114"/>
      <c r="BN82" s="114"/>
      <c r="BO82" s="116"/>
      <c r="BP82" s="117">
        <f>IF(Q82=0,"",IF(BO82=0,"",(BO82/Q82)))</f>
        <v>0</v>
      </c>
      <c r="BQ82" s="118"/>
      <c r="BR82" s="119" t="str">
        <f>IFERROR(BQ82/BO82,"-")</f>
        <v>-</v>
      </c>
      <c r="BS82" s="120"/>
      <c r="BT82" s="121" t="str">
        <f>IFERROR(BS82/BO82,"-")</f>
        <v>-</v>
      </c>
      <c r="BU82" s="122"/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0</v>
      </c>
      <c r="CQ82" s="138">
        <v>0</v>
      </c>
      <c r="CR82" s="138"/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>
        <f>AC83</f>
        <v>0.42727272727273</v>
      </c>
      <c r="B83" s="184" t="s">
        <v>208</v>
      </c>
      <c r="C83" s="184" t="s">
        <v>58</v>
      </c>
      <c r="D83" s="184"/>
      <c r="E83" s="184" t="s">
        <v>68</v>
      </c>
      <c r="F83" s="184" t="s">
        <v>97</v>
      </c>
      <c r="G83" s="184" t="s">
        <v>61</v>
      </c>
      <c r="H83" s="87" t="s">
        <v>209</v>
      </c>
      <c r="I83" s="87" t="s">
        <v>71</v>
      </c>
      <c r="J83" s="87"/>
      <c r="K83" s="176">
        <v>220000</v>
      </c>
      <c r="L83" s="79">
        <v>7</v>
      </c>
      <c r="M83" s="79">
        <v>0</v>
      </c>
      <c r="N83" s="79">
        <v>27</v>
      </c>
      <c r="O83" s="88">
        <v>3</v>
      </c>
      <c r="P83" s="89">
        <v>0</v>
      </c>
      <c r="Q83" s="90">
        <f>O83+P83</f>
        <v>3</v>
      </c>
      <c r="R83" s="80">
        <f>IFERROR(Q83/N83,"-")</f>
        <v>0.11111111111111</v>
      </c>
      <c r="S83" s="79">
        <v>0</v>
      </c>
      <c r="T83" s="79">
        <v>1</v>
      </c>
      <c r="U83" s="80">
        <f>IFERROR(T83/(Q83),"-")</f>
        <v>0.33333333333333</v>
      </c>
      <c r="V83" s="81">
        <f>IFERROR(K83/SUM(Q83:Q88),"-")</f>
        <v>18333.333333333</v>
      </c>
      <c r="W83" s="82">
        <v>0</v>
      </c>
      <c r="X83" s="80">
        <f>IF(Q83=0,"-",W83/Q83)</f>
        <v>0</v>
      </c>
      <c r="Y83" s="181">
        <v>0</v>
      </c>
      <c r="Z83" s="182">
        <f>IFERROR(Y83/Q83,"-")</f>
        <v>0</v>
      </c>
      <c r="AA83" s="182" t="str">
        <f>IFERROR(Y83/W83,"-")</f>
        <v>-</v>
      </c>
      <c r="AB83" s="176">
        <f>SUM(Y83:Y88)-SUM(K83:K88)</f>
        <v>-126000</v>
      </c>
      <c r="AC83" s="83">
        <f>SUM(Y83:Y88)/SUM(K83:K88)</f>
        <v>0.42727272727273</v>
      </c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>
        <v>1</v>
      </c>
      <c r="BG83" s="110">
        <f>IF(Q83=0,"",IF(BF83=0,"",(BF83/Q83)))</f>
        <v>0.33333333333333</v>
      </c>
      <c r="BH83" s="109"/>
      <c r="BI83" s="111">
        <f>IFERROR(BH83/BF83,"-")</f>
        <v>0</v>
      </c>
      <c r="BJ83" s="112"/>
      <c r="BK83" s="113">
        <f>IFERROR(BJ83/BF83,"-")</f>
        <v>0</v>
      </c>
      <c r="BL83" s="114"/>
      <c r="BM83" s="114"/>
      <c r="BN83" s="114"/>
      <c r="BO83" s="116">
        <v>2</v>
      </c>
      <c r="BP83" s="117">
        <f>IF(Q83=0,"",IF(BO83=0,"",(BO83/Q83)))</f>
        <v>0.66666666666667</v>
      </c>
      <c r="BQ83" s="118"/>
      <c r="BR83" s="119">
        <f>IFERROR(BQ83/BO83,"-")</f>
        <v>0</v>
      </c>
      <c r="BS83" s="120"/>
      <c r="BT83" s="121">
        <f>IFERROR(BS83/BO83,"-")</f>
        <v>0</v>
      </c>
      <c r="BU83" s="122"/>
      <c r="BV83" s="122"/>
      <c r="BW83" s="122"/>
      <c r="BX83" s="123"/>
      <c r="BY83" s="124">
        <f>IF(Q83=0,"",IF(BX83=0,"",(BX83/Q83)))</f>
        <v>0</v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210</v>
      </c>
      <c r="C84" s="184" t="s">
        <v>58</v>
      </c>
      <c r="D84" s="184"/>
      <c r="E84" s="184" t="s">
        <v>122</v>
      </c>
      <c r="F84" s="184" t="s">
        <v>60</v>
      </c>
      <c r="G84" s="184" t="s">
        <v>61</v>
      </c>
      <c r="H84" s="87" t="s">
        <v>209</v>
      </c>
      <c r="I84" s="87" t="s">
        <v>71</v>
      </c>
      <c r="J84" s="87"/>
      <c r="K84" s="176"/>
      <c r="L84" s="79">
        <v>3</v>
      </c>
      <c r="M84" s="79">
        <v>0</v>
      </c>
      <c r="N84" s="79">
        <v>23</v>
      </c>
      <c r="O84" s="88">
        <v>1</v>
      </c>
      <c r="P84" s="89">
        <v>0</v>
      </c>
      <c r="Q84" s="90">
        <f>O84+P84</f>
        <v>1</v>
      </c>
      <c r="R84" s="80">
        <f>IFERROR(Q84/N84,"-")</f>
        <v>0.043478260869565</v>
      </c>
      <c r="S84" s="79">
        <v>0</v>
      </c>
      <c r="T84" s="79">
        <v>0</v>
      </c>
      <c r="U84" s="80">
        <f>IFERROR(T84/(Q84),"-")</f>
        <v>0</v>
      </c>
      <c r="V84" s="81"/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/>
      <c r="AC84" s="83"/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>
        <f>IF(Q84=0,"",IF(BF84=0,"",(BF84/Q84)))</f>
        <v>0</v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>
        <v>1</v>
      </c>
      <c r="BP84" s="117">
        <f>IF(Q84=0,"",IF(BO84=0,"",(BO84/Q84)))</f>
        <v>1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/>
      <c r="BY84" s="124">
        <f>IF(Q84=0,"",IF(BX84=0,"",(BX84/Q84)))</f>
        <v>0</v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211</v>
      </c>
      <c r="C85" s="184" t="s">
        <v>58</v>
      </c>
      <c r="D85" s="184"/>
      <c r="E85" s="184" t="s">
        <v>212</v>
      </c>
      <c r="F85" s="184" t="s">
        <v>94</v>
      </c>
      <c r="G85" s="184" t="s">
        <v>61</v>
      </c>
      <c r="H85" s="87" t="s">
        <v>209</v>
      </c>
      <c r="I85" s="87" t="s">
        <v>71</v>
      </c>
      <c r="J85" s="87"/>
      <c r="K85" s="176"/>
      <c r="L85" s="79">
        <v>1</v>
      </c>
      <c r="M85" s="79">
        <v>0</v>
      </c>
      <c r="N85" s="79">
        <v>12</v>
      </c>
      <c r="O85" s="88">
        <v>0</v>
      </c>
      <c r="P85" s="89">
        <v>0</v>
      </c>
      <c r="Q85" s="90">
        <f>O85+P85</f>
        <v>0</v>
      </c>
      <c r="R85" s="80">
        <f>IFERROR(Q85/N85,"-")</f>
        <v>0</v>
      </c>
      <c r="S85" s="79">
        <v>0</v>
      </c>
      <c r="T85" s="79">
        <v>0</v>
      </c>
      <c r="U85" s="80" t="str">
        <f>IFERROR(T85/(Q85),"-")</f>
        <v>-</v>
      </c>
      <c r="V85" s="81"/>
      <c r="W85" s="82">
        <v>0</v>
      </c>
      <c r="X85" s="80" t="str">
        <f>IF(Q85=0,"-",W85/Q85)</f>
        <v>-</v>
      </c>
      <c r="Y85" s="181">
        <v>0</v>
      </c>
      <c r="Z85" s="182" t="str">
        <f>IFERROR(Y85/Q85,"-")</f>
        <v>-</v>
      </c>
      <c r="AA85" s="182" t="str">
        <f>IFERROR(Y85/W85,"-")</f>
        <v>-</v>
      </c>
      <c r="AB85" s="176"/>
      <c r="AC85" s="83"/>
      <c r="AD85" s="77"/>
      <c r="AE85" s="91"/>
      <c r="AF85" s="92" t="str">
        <f>IF(Q85=0,"",IF(AE85=0,"",(AE85/Q85)))</f>
        <v/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 t="str">
        <f>IF(Q85=0,"",IF(AN85=0,"",(AN85/Q85)))</f>
        <v/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 t="str">
        <f>IF(Q85=0,"",IF(AW85=0,"",(AW85/Q85)))</f>
        <v/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 t="str">
        <f>IF(Q85=0,"",IF(BF85=0,"",(BF85/Q85)))</f>
        <v/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/>
      <c r="BP85" s="117" t="str">
        <f>IF(Q85=0,"",IF(BO85=0,"",(BO85/Q85)))</f>
        <v/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/>
      <c r="BY85" s="124" t="str">
        <f>IF(Q85=0,"",IF(BX85=0,"",(BX85/Q85)))</f>
        <v/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 t="str">
        <f>IF(Q85=0,"",IF(CG85=0,"",(CG85/Q85)))</f>
        <v/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0</v>
      </c>
      <c r="CQ85" s="138">
        <v>0</v>
      </c>
      <c r="CR85" s="138"/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/>
      <c r="B86" s="184" t="s">
        <v>213</v>
      </c>
      <c r="C86" s="184" t="s">
        <v>58</v>
      </c>
      <c r="D86" s="184"/>
      <c r="E86" s="184" t="s">
        <v>75</v>
      </c>
      <c r="F86" s="184" t="s">
        <v>80</v>
      </c>
      <c r="G86" s="184" t="s">
        <v>61</v>
      </c>
      <c r="H86" s="87" t="s">
        <v>209</v>
      </c>
      <c r="I86" s="87" t="s">
        <v>71</v>
      </c>
      <c r="J86" s="87"/>
      <c r="K86" s="176"/>
      <c r="L86" s="79">
        <v>5</v>
      </c>
      <c r="M86" s="79">
        <v>0</v>
      </c>
      <c r="N86" s="79">
        <v>18</v>
      </c>
      <c r="O86" s="88">
        <v>2</v>
      </c>
      <c r="P86" s="89">
        <v>0</v>
      </c>
      <c r="Q86" s="90">
        <f>O86+P86</f>
        <v>2</v>
      </c>
      <c r="R86" s="80">
        <f>IFERROR(Q86/N86,"-")</f>
        <v>0.11111111111111</v>
      </c>
      <c r="S86" s="79">
        <v>0</v>
      </c>
      <c r="T86" s="79">
        <v>0</v>
      </c>
      <c r="U86" s="80">
        <f>IFERROR(T86/(Q86),"-")</f>
        <v>0</v>
      </c>
      <c r="V86" s="81"/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/>
      <c r="AC86" s="83"/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>
        <v>1</v>
      </c>
      <c r="BG86" s="110">
        <f>IF(Q86=0,"",IF(BF86=0,"",(BF86/Q86)))</f>
        <v>0.5</v>
      </c>
      <c r="BH86" s="109"/>
      <c r="BI86" s="111">
        <f>IFERROR(BH86/BF86,"-")</f>
        <v>0</v>
      </c>
      <c r="BJ86" s="112"/>
      <c r="BK86" s="113">
        <f>IFERROR(BJ86/BF86,"-")</f>
        <v>0</v>
      </c>
      <c r="BL86" s="114"/>
      <c r="BM86" s="114"/>
      <c r="BN86" s="114"/>
      <c r="BO86" s="116">
        <v>1</v>
      </c>
      <c r="BP86" s="117">
        <f>IF(Q86=0,"",IF(BO86=0,"",(BO86/Q86)))</f>
        <v>0.5</v>
      </c>
      <c r="BQ86" s="118"/>
      <c r="BR86" s="119">
        <f>IFERROR(BQ86/BO86,"-")</f>
        <v>0</v>
      </c>
      <c r="BS86" s="120"/>
      <c r="BT86" s="121">
        <f>IFERROR(BS86/BO86,"-")</f>
        <v>0</v>
      </c>
      <c r="BU86" s="122"/>
      <c r="BV86" s="122"/>
      <c r="BW86" s="122"/>
      <c r="BX86" s="123"/>
      <c r="BY86" s="124">
        <f>IF(Q86=0,"",IF(BX86=0,"",(BX86/Q86)))</f>
        <v>0</v>
      </c>
      <c r="BZ86" s="125"/>
      <c r="CA86" s="126" t="str">
        <f>IFERROR(BZ86/BX86,"-")</f>
        <v>-</v>
      </c>
      <c r="CB86" s="127"/>
      <c r="CC86" s="128" t="str">
        <f>IFERROR(CB86/BX86,"-")</f>
        <v>-</v>
      </c>
      <c r="CD86" s="129"/>
      <c r="CE86" s="129"/>
      <c r="CF86" s="129"/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/>
      <c r="B87" s="184" t="s">
        <v>214</v>
      </c>
      <c r="C87" s="184" t="s">
        <v>58</v>
      </c>
      <c r="D87" s="184"/>
      <c r="E87" s="184" t="s">
        <v>215</v>
      </c>
      <c r="F87" s="184" t="s">
        <v>216</v>
      </c>
      <c r="G87" s="184" t="s">
        <v>61</v>
      </c>
      <c r="H87" s="87" t="s">
        <v>209</v>
      </c>
      <c r="I87" s="87" t="s">
        <v>71</v>
      </c>
      <c r="J87" s="87"/>
      <c r="K87" s="176"/>
      <c r="L87" s="79">
        <v>0</v>
      </c>
      <c r="M87" s="79">
        <v>0</v>
      </c>
      <c r="N87" s="79">
        <v>12</v>
      </c>
      <c r="O87" s="88">
        <v>0</v>
      </c>
      <c r="P87" s="89">
        <v>0</v>
      </c>
      <c r="Q87" s="90">
        <f>O87+P87</f>
        <v>0</v>
      </c>
      <c r="R87" s="80">
        <f>IFERROR(Q87/N87,"-")</f>
        <v>0</v>
      </c>
      <c r="S87" s="79">
        <v>0</v>
      </c>
      <c r="T87" s="79">
        <v>0</v>
      </c>
      <c r="U87" s="80" t="str">
        <f>IFERROR(T87/(Q87),"-")</f>
        <v>-</v>
      </c>
      <c r="V87" s="81"/>
      <c r="W87" s="82">
        <v>0</v>
      </c>
      <c r="X87" s="80" t="str">
        <f>IF(Q87=0,"-",W87/Q87)</f>
        <v>-</v>
      </c>
      <c r="Y87" s="181">
        <v>0</v>
      </c>
      <c r="Z87" s="182" t="str">
        <f>IFERROR(Y87/Q87,"-")</f>
        <v>-</v>
      </c>
      <c r="AA87" s="182" t="str">
        <f>IFERROR(Y87/W87,"-")</f>
        <v>-</v>
      </c>
      <c r="AB87" s="176"/>
      <c r="AC87" s="83"/>
      <c r="AD87" s="77"/>
      <c r="AE87" s="91"/>
      <c r="AF87" s="92" t="str">
        <f>IF(Q87=0,"",IF(AE87=0,"",(AE87/Q87)))</f>
        <v/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 t="str">
        <f>IF(Q87=0,"",IF(AN87=0,"",(AN87/Q87)))</f>
        <v/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 t="str">
        <f>IF(Q87=0,"",IF(AW87=0,"",(AW87/Q87)))</f>
        <v/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 t="str">
        <f>IF(Q87=0,"",IF(BF87=0,"",(BF87/Q87)))</f>
        <v/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/>
      <c r="BP87" s="117" t="str">
        <f>IF(Q87=0,"",IF(BO87=0,"",(BO87/Q87)))</f>
        <v/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/>
      <c r="BY87" s="124" t="str">
        <f>IF(Q87=0,"",IF(BX87=0,"",(BX87/Q87)))</f>
        <v/>
      </c>
      <c r="BZ87" s="125"/>
      <c r="CA87" s="126" t="str">
        <f>IFERROR(BZ87/BX87,"-")</f>
        <v>-</v>
      </c>
      <c r="CB87" s="127"/>
      <c r="CC87" s="128" t="str">
        <f>IFERROR(CB87/BX87,"-")</f>
        <v>-</v>
      </c>
      <c r="CD87" s="129"/>
      <c r="CE87" s="129"/>
      <c r="CF87" s="129"/>
      <c r="CG87" s="130"/>
      <c r="CH87" s="131" t="str">
        <f>IF(Q87=0,"",IF(CG87=0,"",(CG87/Q87)))</f>
        <v/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78"/>
      <c r="B88" s="184" t="s">
        <v>217</v>
      </c>
      <c r="C88" s="184" t="s">
        <v>58</v>
      </c>
      <c r="D88" s="184"/>
      <c r="E88" s="184" t="s">
        <v>191</v>
      </c>
      <c r="F88" s="184" t="s">
        <v>191</v>
      </c>
      <c r="G88" s="184" t="s">
        <v>66</v>
      </c>
      <c r="H88" s="87" t="s">
        <v>218</v>
      </c>
      <c r="I88" s="87"/>
      <c r="J88" s="87"/>
      <c r="K88" s="176"/>
      <c r="L88" s="79">
        <v>356</v>
      </c>
      <c r="M88" s="79">
        <v>30</v>
      </c>
      <c r="N88" s="79">
        <v>6</v>
      </c>
      <c r="O88" s="88">
        <v>6</v>
      </c>
      <c r="P88" s="89">
        <v>0</v>
      </c>
      <c r="Q88" s="90">
        <f>O88+P88</f>
        <v>6</v>
      </c>
      <c r="R88" s="80">
        <f>IFERROR(Q88/N88,"-")</f>
        <v>1</v>
      </c>
      <c r="S88" s="79">
        <v>3</v>
      </c>
      <c r="T88" s="79">
        <v>0</v>
      </c>
      <c r="U88" s="80">
        <f>IFERROR(T88/(Q88),"-")</f>
        <v>0</v>
      </c>
      <c r="V88" s="81"/>
      <c r="W88" s="82">
        <v>4</v>
      </c>
      <c r="X88" s="80">
        <f>IF(Q88=0,"-",W88/Q88)</f>
        <v>0.66666666666667</v>
      </c>
      <c r="Y88" s="181">
        <v>94000</v>
      </c>
      <c r="Z88" s="182">
        <f>IFERROR(Y88/Q88,"-")</f>
        <v>15666.666666667</v>
      </c>
      <c r="AA88" s="182">
        <f>IFERROR(Y88/W88,"-")</f>
        <v>23500</v>
      </c>
      <c r="AB88" s="176"/>
      <c r="AC88" s="83"/>
      <c r="AD88" s="77"/>
      <c r="AE88" s="91">
        <v>1</v>
      </c>
      <c r="AF88" s="92">
        <f>IF(Q88=0,"",IF(AE88=0,"",(AE88/Q88)))</f>
        <v>0.16666666666667</v>
      </c>
      <c r="AG88" s="91"/>
      <c r="AH88" s="93">
        <f>IFERROR(AG88/AE88,"-")</f>
        <v>0</v>
      </c>
      <c r="AI88" s="94"/>
      <c r="AJ88" s="95">
        <f>IFERROR(AI88/AE88,"-")</f>
        <v>0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/>
      <c r="AX88" s="104">
        <f>IF(Q88=0,"",IF(AW88=0,"",(AW88/Q88)))</f>
        <v>0</v>
      </c>
      <c r="AY88" s="103"/>
      <c r="AZ88" s="105" t="str">
        <f>IFERROR(AY88/AW88,"-")</f>
        <v>-</v>
      </c>
      <c r="BA88" s="106"/>
      <c r="BB88" s="107" t="str">
        <f>IFERROR(BA88/AW88,"-")</f>
        <v>-</v>
      </c>
      <c r="BC88" s="108"/>
      <c r="BD88" s="108"/>
      <c r="BE88" s="108"/>
      <c r="BF88" s="109"/>
      <c r="BG88" s="110">
        <f>IF(Q88=0,"",IF(BF88=0,"",(BF88/Q88)))</f>
        <v>0</v>
      </c>
      <c r="BH88" s="109"/>
      <c r="BI88" s="111" t="str">
        <f>IFERROR(BH88/BF88,"-")</f>
        <v>-</v>
      </c>
      <c r="BJ88" s="112"/>
      <c r="BK88" s="113" t="str">
        <f>IFERROR(BJ88/BF88,"-")</f>
        <v>-</v>
      </c>
      <c r="BL88" s="114"/>
      <c r="BM88" s="114"/>
      <c r="BN88" s="114"/>
      <c r="BO88" s="116">
        <v>2</v>
      </c>
      <c r="BP88" s="117">
        <f>IF(Q88=0,"",IF(BO88=0,"",(BO88/Q88)))</f>
        <v>0.33333333333333</v>
      </c>
      <c r="BQ88" s="118">
        <v>1</v>
      </c>
      <c r="BR88" s="119">
        <f>IFERROR(BQ88/BO88,"-")</f>
        <v>0.5</v>
      </c>
      <c r="BS88" s="120">
        <v>5000</v>
      </c>
      <c r="BT88" s="121">
        <f>IFERROR(BS88/BO88,"-")</f>
        <v>2500</v>
      </c>
      <c r="BU88" s="122">
        <v>1</v>
      </c>
      <c r="BV88" s="122"/>
      <c r="BW88" s="122"/>
      <c r="BX88" s="123">
        <v>3</v>
      </c>
      <c r="BY88" s="124">
        <f>IF(Q88=0,"",IF(BX88=0,"",(BX88/Q88)))</f>
        <v>0.5</v>
      </c>
      <c r="BZ88" s="125">
        <v>3</v>
      </c>
      <c r="CA88" s="126">
        <f>IFERROR(BZ88/BX88,"-")</f>
        <v>1</v>
      </c>
      <c r="CB88" s="127">
        <v>89000</v>
      </c>
      <c r="CC88" s="128">
        <f>IFERROR(CB88/BX88,"-")</f>
        <v>29666.666666667</v>
      </c>
      <c r="CD88" s="129">
        <v>1</v>
      </c>
      <c r="CE88" s="129"/>
      <c r="CF88" s="129">
        <v>2</v>
      </c>
      <c r="CG88" s="130"/>
      <c r="CH88" s="131">
        <f>IF(Q88=0,"",IF(CG88=0,"",(CG88/Q88)))</f>
        <v>0</v>
      </c>
      <c r="CI88" s="132"/>
      <c r="CJ88" s="133" t="str">
        <f>IFERROR(CI88/CG88,"-")</f>
        <v>-</v>
      </c>
      <c r="CK88" s="134"/>
      <c r="CL88" s="135" t="str">
        <f>IFERROR(CK88/CG88,"-")</f>
        <v>-</v>
      </c>
      <c r="CM88" s="136"/>
      <c r="CN88" s="136"/>
      <c r="CO88" s="136"/>
      <c r="CP88" s="137">
        <v>4</v>
      </c>
      <c r="CQ88" s="138">
        <v>94000</v>
      </c>
      <c r="CR88" s="138">
        <v>68000</v>
      </c>
      <c r="CS88" s="138"/>
      <c r="CT88" s="139" t="str">
        <f>IF(AND(CR88=0,CS88=0),"",IF(AND(CR88&lt;=100000,CS88&lt;=100000),"",IF(CR88/CQ88&gt;0.7,"男高",IF(CS88/CQ88&gt;0.7,"女高",""))))</f>
        <v/>
      </c>
    </row>
    <row r="89" spans="1:99">
      <c r="A89" s="78">
        <f>AC89</f>
        <v>0.44</v>
      </c>
      <c r="B89" s="184" t="s">
        <v>219</v>
      </c>
      <c r="C89" s="184" t="s">
        <v>58</v>
      </c>
      <c r="D89" s="184"/>
      <c r="E89" s="184" t="s">
        <v>220</v>
      </c>
      <c r="F89" s="184" t="s">
        <v>105</v>
      </c>
      <c r="G89" s="184" t="s">
        <v>61</v>
      </c>
      <c r="H89" s="87" t="s">
        <v>221</v>
      </c>
      <c r="I89" s="87" t="s">
        <v>222</v>
      </c>
      <c r="J89" s="87" t="s">
        <v>223</v>
      </c>
      <c r="K89" s="176">
        <v>100000</v>
      </c>
      <c r="L89" s="79">
        <v>12</v>
      </c>
      <c r="M89" s="79">
        <v>0</v>
      </c>
      <c r="N89" s="79">
        <v>57</v>
      </c>
      <c r="O89" s="88">
        <v>5</v>
      </c>
      <c r="P89" s="89">
        <v>0</v>
      </c>
      <c r="Q89" s="90">
        <f>O89+P89</f>
        <v>5</v>
      </c>
      <c r="R89" s="80">
        <f>IFERROR(Q89/N89,"-")</f>
        <v>0.087719298245614</v>
      </c>
      <c r="S89" s="79">
        <v>0</v>
      </c>
      <c r="T89" s="79">
        <v>1</v>
      </c>
      <c r="U89" s="80">
        <f>IFERROR(T89/(Q89),"-")</f>
        <v>0.2</v>
      </c>
      <c r="V89" s="81">
        <f>IFERROR(K89/SUM(Q89:Q91),"-")</f>
        <v>7692.3076923077</v>
      </c>
      <c r="W89" s="82">
        <v>0</v>
      </c>
      <c r="X89" s="80">
        <f>IF(Q89=0,"-",W89/Q89)</f>
        <v>0</v>
      </c>
      <c r="Y89" s="181">
        <v>0</v>
      </c>
      <c r="Z89" s="182">
        <f>IFERROR(Y89/Q89,"-")</f>
        <v>0</v>
      </c>
      <c r="AA89" s="182" t="str">
        <f>IFERROR(Y89/W89,"-")</f>
        <v>-</v>
      </c>
      <c r="AB89" s="176">
        <f>SUM(Y89:Y91)-SUM(K89:K91)</f>
        <v>-56000</v>
      </c>
      <c r="AC89" s="83">
        <f>SUM(Y89:Y91)/SUM(K89:K91)</f>
        <v>0.44</v>
      </c>
      <c r="AD89" s="77"/>
      <c r="AE89" s="91"/>
      <c r="AF89" s="92">
        <f>IF(Q89=0,"",IF(AE89=0,"",(AE89/Q89)))</f>
        <v>0</v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>
        <f>IF(Q89=0,"",IF(AN89=0,"",(AN89/Q89)))</f>
        <v>0</v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>
        <f>IF(Q89=0,"",IF(AW89=0,"",(AW89/Q89)))</f>
        <v>0</v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>
        <v>2</v>
      </c>
      <c r="BG89" s="110">
        <f>IF(Q89=0,"",IF(BF89=0,"",(BF89/Q89)))</f>
        <v>0.4</v>
      </c>
      <c r="BH89" s="109"/>
      <c r="BI89" s="111">
        <f>IFERROR(BH89/BF89,"-")</f>
        <v>0</v>
      </c>
      <c r="BJ89" s="112"/>
      <c r="BK89" s="113">
        <f>IFERROR(BJ89/BF89,"-")</f>
        <v>0</v>
      </c>
      <c r="BL89" s="114"/>
      <c r="BM89" s="114"/>
      <c r="BN89" s="114"/>
      <c r="BO89" s="116">
        <v>2</v>
      </c>
      <c r="BP89" s="117">
        <f>IF(Q89=0,"",IF(BO89=0,"",(BO89/Q89)))</f>
        <v>0.4</v>
      </c>
      <c r="BQ89" s="118"/>
      <c r="BR89" s="119">
        <f>IFERROR(BQ89/BO89,"-")</f>
        <v>0</v>
      </c>
      <c r="BS89" s="120"/>
      <c r="BT89" s="121">
        <f>IFERROR(BS89/BO89,"-")</f>
        <v>0</v>
      </c>
      <c r="BU89" s="122"/>
      <c r="BV89" s="122"/>
      <c r="BW89" s="122"/>
      <c r="BX89" s="123">
        <v>1</v>
      </c>
      <c r="BY89" s="124">
        <f>IF(Q89=0,"",IF(BX89=0,"",(BX89/Q89)))</f>
        <v>0.2</v>
      </c>
      <c r="BZ89" s="125"/>
      <c r="CA89" s="126">
        <f>IFERROR(BZ89/BX89,"-")</f>
        <v>0</v>
      </c>
      <c r="CB89" s="127"/>
      <c r="CC89" s="128">
        <f>IFERROR(CB89/BX89,"-")</f>
        <v>0</v>
      </c>
      <c r="CD89" s="129"/>
      <c r="CE89" s="129"/>
      <c r="CF89" s="129"/>
      <c r="CG89" s="130"/>
      <c r="CH89" s="131">
        <f>IF(Q89=0,"",IF(CG89=0,"",(CG89/Q89)))</f>
        <v>0</v>
      </c>
      <c r="CI89" s="132"/>
      <c r="CJ89" s="133" t="str">
        <f>IFERROR(CI89/CG89,"-")</f>
        <v>-</v>
      </c>
      <c r="CK89" s="134"/>
      <c r="CL89" s="135" t="str">
        <f>IFERROR(CK89/CG89,"-")</f>
        <v>-</v>
      </c>
      <c r="CM89" s="136"/>
      <c r="CN89" s="136"/>
      <c r="CO89" s="136"/>
      <c r="CP89" s="137">
        <v>0</v>
      </c>
      <c r="CQ89" s="138">
        <v>0</v>
      </c>
      <c r="CR89" s="138"/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/>
      <c r="B90" s="184" t="s">
        <v>224</v>
      </c>
      <c r="C90" s="184" t="s">
        <v>58</v>
      </c>
      <c r="D90" s="184"/>
      <c r="E90" s="184" t="s">
        <v>220</v>
      </c>
      <c r="F90" s="184" t="s">
        <v>60</v>
      </c>
      <c r="G90" s="184" t="s">
        <v>61</v>
      </c>
      <c r="H90" s="87"/>
      <c r="I90" s="87" t="s">
        <v>222</v>
      </c>
      <c r="J90" s="87" t="s">
        <v>225</v>
      </c>
      <c r="K90" s="176"/>
      <c r="L90" s="79">
        <v>3</v>
      </c>
      <c r="M90" s="79">
        <v>0</v>
      </c>
      <c r="N90" s="79">
        <v>9</v>
      </c>
      <c r="O90" s="88">
        <v>1</v>
      </c>
      <c r="P90" s="89">
        <v>0</v>
      </c>
      <c r="Q90" s="90">
        <f>O90+P90</f>
        <v>1</v>
      </c>
      <c r="R90" s="80">
        <f>IFERROR(Q90/N90,"-")</f>
        <v>0.11111111111111</v>
      </c>
      <c r="S90" s="79">
        <v>0</v>
      </c>
      <c r="T90" s="79">
        <v>1</v>
      </c>
      <c r="U90" s="80">
        <f>IFERROR(T90/(Q90),"-")</f>
        <v>1</v>
      </c>
      <c r="V90" s="81"/>
      <c r="W90" s="82">
        <v>0</v>
      </c>
      <c r="X90" s="80">
        <f>IF(Q90=0,"-",W90/Q90)</f>
        <v>0</v>
      </c>
      <c r="Y90" s="181">
        <v>0</v>
      </c>
      <c r="Z90" s="182">
        <f>IFERROR(Y90/Q90,"-")</f>
        <v>0</v>
      </c>
      <c r="AA90" s="182" t="str">
        <f>IFERROR(Y90/W90,"-")</f>
        <v>-</v>
      </c>
      <c r="AB90" s="176"/>
      <c r="AC90" s="83"/>
      <c r="AD90" s="77"/>
      <c r="AE90" s="91"/>
      <c r="AF90" s="92">
        <f>IF(Q90=0,"",IF(AE90=0,"",(AE90/Q90)))</f>
        <v>0</v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/>
      <c r="AO90" s="98">
        <f>IF(Q90=0,"",IF(AN90=0,"",(AN90/Q90)))</f>
        <v>0</v>
      </c>
      <c r="AP90" s="97"/>
      <c r="AQ90" s="99" t="str">
        <f>IFERROR(AP90/AN90,"-")</f>
        <v>-</v>
      </c>
      <c r="AR90" s="100"/>
      <c r="AS90" s="101" t="str">
        <f>IFERROR(AR90/AN90,"-")</f>
        <v>-</v>
      </c>
      <c r="AT90" s="102"/>
      <c r="AU90" s="102"/>
      <c r="AV90" s="102"/>
      <c r="AW90" s="103">
        <v>1</v>
      </c>
      <c r="AX90" s="104">
        <f>IF(Q90=0,"",IF(AW90=0,"",(AW90/Q90)))</f>
        <v>1</v>
      </c>
      <c r="AY90" s="103"/>
      <c r="AZ90" s="105">
        <f>IFERROR(AY90/AW90,"-")</f>
        <v>0</v>
      </c>
      <c r="BA90" s="106"/>
      <c r="BB90" s="107">
        <f>IFERROR(BA90/AW90,"-")</f>
        <v>0</v>
      </c>
      <c r="BC90" s="108"/>
      <c r="BD90" s="108"/>
      <c r="BE90" s="108"/>
      <c r="BF90" s="109"/>
      <c r="BG90" s="110">
        <f>IF(Q90=0,"",IF(BF90=0,"",(BF90/Q90)))</f>
        <v>0</v>
      </c>
      <c r="BH90" s="109"/>
      <c r="BI90" s="111" t="str">
        <f>IFERROR(BH90/BF90,"-")</f>
        <v>-</v>
      </c>
      <c r="BJ90" s="112"/>
      <c r="BK90" s="113" t="str">
        <f>IFERROR(BJ90/BF90,"-")</f>
        <v>-</v>
      </c>
      <c r="BL90" s="114"/>
      <c r="BM90" s="114"/>
      <c r="BN90" s="114"/>
      <c r="BO90" s="116"/>
      <c r="BP90" s="117">
        <f>IF(Q90=0,"",IF(BO90=0,"",(BO90/Q90)))</f>
        <v>0</v>
      </c>
      <c r="BQ90" s="118"/>
      <c r="BR90" s="119" t="str">
        <f>IFERROR(BQ90/BO90,"-")</f>
        <v>-</v>
      </c>
      <c r="BS90" s="120"/>
      <c r="BT90" s="121" t="str">
        <f>IFERROR(BS90/BO90,"-")</f>
        <v>-</v>
      </c>
      <c r="BU90" s="122"/>
      <c r="BV90" s="122"/>
      <c r="BW90" s="122"/>
      <c r="BX90" s="123"/>
      <c r="BY90" s="124">
        <f>IF(Q90=0,"",IF(BX90=0,"",(BX90/Q90)))</f>
        <v>0</v>
      </c>
      <c r="BZ90" s="125"/>
      <c r="CA90" s="126" t="str">
        <f>IFERROR(BZ90/BX90,"-")</f>
        <v>-</v>
      </c>
      <c r="CB90" s="127"/>
      <c r="CC90" s="128" t="str">
        <f>IFERROR(CB90/BX90,"-")</f>
        <v>-</v>
      </c>
      <c r="CD90" s="129"/>
      <c r="CE90" s="129"/>
      <c r="CF90" s="129"/>
      <c r="CG90" s="130"/>
      <c r="CH90" s="131">
        <f>IF(Q90=0,"",IF(CG90=0,"",(CG90/Q90)))</f>
        <v>0</v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0</v>
      </c>
      <c r="CQ90" s="138">
        <v>0</v>
      </c>
      <c r="CR90" s="138"/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78"/>
      <c r="B91" s="184" t="s">
        <v>226</v>
      </c>
      <c r="C91" s="184" t="s">
        <v>58</v>
      </c>
      <c r="D91" s="184"/>
      <c r="E91" s="184" t="s">
        <v>191</v>
      </c>
      <c r="F91" s="184" t="s">
        <v>191</v>
      </c>
      <c r="G91" s="184" t="s">
        <v>66</v>
      </c>
      <c r="H91" s="87"/>
      <c r="I91" s="87"/>
      <c r="J91" s="87"/>
      <c r="K91" s="176"/>
      <c r="L91" s="79">
        <v>33</v>
      </c>
      <c r="M91" s="79">
        <v>17</v>
      </c>
      <c r="N91" s="79">
        <v>15</v>
      </c>
      <c r="O91" s="88">
        <v>7</v>
      </c>
      <c r="P91" s="89">
        <v>0</v>
      </c>
      <c r="Q91" s="90">
        <f>O91+P91</f>
        <v>7</v>
      </c>
      <c r="R91" s="80">
        <f>IFERROR(Q91/N91,"-")</f>
        <v>0.46666666666667</v>
      </c>
      <c r="S91" s="79">
        <v>1</v>
      </c>
      <c r="T91" s="79">
        <v>0</v>
      </c>
      <c r="U91" s="80">
        <f>IFERROR(T91/(Q91),"-")</f>
        <v>0</v>
      </c>
      <c r="V91" s="81"/>
      <c r="W91" s="82">
        <v>1</v>
      </c>
      <c r="X91" s="80">
        <f>IF(Q91=0,"-",W91/Q91)</f>
        <v>0.14285714285714</v>
      </c>
      <c r="Y91" s="181">
        <v>44000</v>
      </c>
      <c r="Z91" s="182">
        <f>IFERROR(Y91/Q91,"-")</f>
        <v>6285.7142857143</v>
      </c>
      <c r="AA91" s="182">
        <f>IFERROR(Y91/W91,"-")</f>
        <v>44000</v>
      </c>
      <c r="AB91" s="176"/>
      <c r="AC91" s="83"/>
      <c r="AD91" s="77"/>
      <c r="AE91" s="91"/>
      <c r="AF91" s="92">
        <f>IF(Q91=0,"",IF(AE91=0,"",(AE91/Q91)))</f>
        <v>0</v>
      </c>
      <c r="AG91" s="91"/>
      <c r="AH91" s="93" t="str">
        <f>IFERROR(AG91/AE91,"-")</f>
        <v>-</v>
      </c>
      <c r="AI91" s="94"/>
      <c r="AJ91" s="95" t="str">
        <f>IFERROR(AI91/AE91,"-")</f>
        <v>-</v>
      </c>
      <c r="AK91" s="96"/>
      <c r="AL91" s="96"/>
      <c r="AM91" s="96"/>
      <c r="AN91" s="97"/>
      <c r="AO91" s="98">
        <f>IF(Q91=0,"",IF(AN91=0,"",(AN91/Q91)))</f>
        <v>0</v>
      </c>
      <c r="AP91" s="97"/>
      <c r="AQ91" s="99" t="str">
        <f>IFERROR(AP91/AN91,"-")</f>
        <v>-</v>
      </c>
      <c r="AR91" s="100"/>
      <c r="AS91" s="101" t="str">
        <f>IFERROR(AR91/AN91,"-")</f>
        <v>-</v>
      </c>
      <c r="AT91" s="102"/>
      <c r="AU91" s="102"/>
      <c r="AV91" s="102"/>
      <c r="AW91" s="103"/>
      <c r="AX91" s="104">
        <f>IF(Q91=0,"",IF(AW91=0,"",(AW91/Q91)))</f>
        <v>0</v>
      </c>
      <c r="AY91" s="103"/>
      <c r="AZ91" s="105" t="str">
        <f>IFERROR(AY91/AW91,"-")</f>
        <v>-</v>
      </c>
      <c r="BA91" s="106"/>
      <c r="BB91" s="107" t="str">
        <f>IFERROR(BA91/AW91,"-")</f>
        <v>-</v>
      </c>
      <c r="BC91" s="108"/>
      <c r="BD91" s="108"/>
      <c r="BE91" s="108"/>
      <c r="BF91" s="109">
        <v>3</v>
      </c>
      <c r="BG91" s="110">
        <f>IF(Q91=0,"",IF(BF91=0,"",(BF91/Q91)))</f>
        <v>0.42857142857143</v>
      </c>
      <c r="BH91" s="109"/>
      <c r="BI91" s="111">
        <f>IFERROR(BH91/BF91,"-")</f>
        <v>0</v>
      </c>
      <c r="BJ91" s="112"/>
      <c r="BK91" s="113">
        <f>IFERROR(BJ91/BF91,"-")</f>
        <v>0</v>
      </c>
      <c r="BL91" s="114"/>
      <c r="BM91" s="114"/>
      <c r="BN91" s="114"/>
      <c r="BO91" s="116">
        <v>1</v>
      </c>
      <c r="BP91" s="117">
        <f>IF(Q91=0,"",IF(BO91=0,"",(BO91/Q91)))</f>
        <v>0.14285714285714</v>
      </c>
      <c r="BQ91" s="118"/>
      <c r="BR91" s="119">
        <f>IFERROR(BQ91/BO91,"-")</f>
        <v>0</v>
      </c>
      <c r="BS91" s="120"/>
      <c r="BT91" s="121">
        <f>IFERROR(BS91/BO91,"-")</f>
        <v>0</v>
      </c>
      <c r="BU91" s="122"/>
      <c r="BV91" s="122"/>
      <c r="BW91" s="122"/>
      <c r="BX91" s="123">
        <v>3</v>
      </c>
      <c r="BY91" s="124">
        <f>IF(Q91=0,"",IF(BX91=0,"",(BX91/Q91)))</f>
        <v>0.42857142857143</v>
      </c>
      <c r="BZ91" s="125">
        <v>1</v>
      </c>
      <c r="CA91" s="126">
        <f>IFERROR(BZ91/BX91,"-")</f>
        <v>0.33333333333333</v>
      </c>
      <c r="CB91" s="127">
        <v>44000</v>
      </c>
      <c r="CC91" s="128">
        <f>IFERROR(CB91/BX91,"-")</f>
        <v>14666.666666667</v>
      </c>
      <c r="CD91" s="129"/>
      <c r="CE91" s="129"/>
      <c r="CF91" s="129">
        <v>1</v>
      </c>
      <c r="CG91" s="130"/>
      <c r="CH91" s="131">
        <f>IF(Q91=0,"",IF(CG91=0,"",(CG91/Q91)))</f>
        <v>0</v>
      </c>
      <c r="CI91" s="132"/>
      <c r="CJ91" s="133" t="str">
        <f>IFERROR(CI91/CG91,"-")</f>
        <v>-</v>
      </c>
      <c r="CK91" s="134"/>
      <c r="CL91" s="135" t="str">
        <f>IFERROR(CK91/CG91,"-")</f>
        <v>-</v>
      </c>
      <c r="CM91" s="136"/>
      <c r="CN91" s="136"/>
      <c r="CO91" s="136"/>
      <c r="CP91" s="137">
        <v>1</v>
      </c>
      <c r="CQ91" s="138">
        <v>44000</v>
      </c>
      <c r="CR91" s="138">
        <v>44000</v>
      </c>
      <c r="CS91" s="138"/>
      <c r="CT91" s="139" t="str">
        <f>IF(AND(CR91=0,CS91=0),"",IF(AND(CR91&lt;=100000,CS91&lt;=100000),"",IF(CR91/CQ91&gt;0.7,"男高",IF(CS91/CQ91&gt;0.7,"女高",""))))</f>
        <v/>
      </c>
    </row>
    <row r="92" spans="1:99">
      <c r="A92" s="78">
        <f>AC92</f>
        <v>2.0052631578947</v>
      </c>
      <c r="B92" s="184" t="s">
        <v>227</v>
      </c>
      <c r="C92" s="184" t="s">
        <v>58</v>
      </c>
      <c r="D92" s="184"/>
      <c r="E92" s="184" t="s">
        <v>75</v>
      </c>
      <c r="F92" s="184" t="s">
        <v>228</v>
      </c>
      <c r="G92" s="184" t="s">
        <v>61</v>
      </c>
      <c r="H92" s="87" t="s">
        <v>229</v>
      </c>
      <c r="I92" s="87" t="s">
        <v>110</v>
      </c>
      <c r="J92" s="87"/>
      <c r="K92" s="176">
        <v>190000</v>
      </c>
      <c r="L92" s="79">
        <v>21</v>
      </c>
      <c r="M92" s="79">
        <v>0</v>
      </c>
      <c r="N92" s="79">
        <v>83</v>
      </c>
      <c r="O92" s="88">
        <v>10</v>
      </c>
      <c r="P92" s="89">
        <v>0</v>
      </c>
      <c r="Q92" s="90">
        <f>O92+P92</f>
        <v>10</v>
      </c>
      <c r="R92" s="80">
        <f>IFERROR(Q92/N92,"-")</f>
        <v>0.12048192771084</v>
      </c>
      <c r="S92" s="79">
        <v>2</v>
      </c>
      <c r="T92" s="79">
        <v>5</v>
      </c>
      <c r="U92" s="80">
        <f>IFERROR(T92/(Q92),"-")</f>
        <v>0.5</v>
      </c>
      <c r="V92" s="81">
        <f>IFERROR(K92/SUM(Q92:Q93),"-")</f>
        <v>11875</v>
      </c>
      <c r="W92" s="82">
        <v>4</v>
      </c>
      <c r="X92" s="80">
        <f>IF(Q92=0,"-",W92/Q92)</f>
        <v>0.4</v>
      </c>
      <c r="Y92" s="181">
        <v>228000</v>
      </c>
      <c r="Z92" s="182">
        <f>IFERROR(Y92/Q92,"-")</f>
        <v>22800</v>
      </c>
      <c r="AA92" s="182">
        <f>IFERROR(Y92/W92,"-")</f>
        <v>57000</v>
      </c>
      <c r="AB92" s="176">
        <f>SUM(Y92:Y93)-SUM(K92:K93)</f>
        <v>191000</v>
      </c>
      <c r="AC92" s="83">
        <f>SUM(Y92:Y93)/SUM(K92:K93)</f>
        <v>2.0052631578947</v>
      </c>
      <c r="AD92" s="77"/>
      <c r="AE92" s="91"/>
      <c r="AF92" s="92">
        <f>IF(Q92=0,"",IF(AE92=0,"",(AE92/Q92)))</f>
        <v>0</v>
      </c>
      <c r="AG92" s="91"/>
      <c r="AH92" s="93" t="str">
        <f>IFERROR(AG92/AE92,"-")</f>
        <v>-</v>
      </c>
      <c r="AI92" s="94"/>
      <c r="AJ92" s="95" t="str">
        <f>IFERROR(AI92/AE92,"-")</f>
        <v>-</v>
      </c>
      <c r="AK92" s="96"/>
      <c r="AL92" s="96"/>
      <c r="AM92" s="96"/>
      <c r="AN92" s="97"/>
      <c r="AO92" s="98">
        <f>IF(Q92=0,"",IF(AN92=0,"",(AN92/Q92)))</f>
        <v>0</v>
      </c>
      <c r="AP92" s="97"/>
      <c r="AQ92" s="99" t="str">
        <f>IFERROR(AP92/AN92,"-")</f>
        <v>-</v>
      </c>
      <c r="AR92" s="100"/>
      <c r="AS92" s="101" t="str">
        <f>IFERROR(AR92/AN92,"-")</f>
        <v>-</v>
      </c>
      <c r="AT92" s="102"/>
      <c r="AU92" s="102"/>
      <c r="AV92" s="102"/>
      <c r="AW92" s="103">
        <v>2</v>
      </c>
      <c r="AX92" s="104">
        <f>IF(Q92=0,"",IF(AW92=0,"",(AW92/Q92)))</f>
        <v>0.2</v>
      </c>
      <c r="AY92" s="103"/>
      <c r="AZ92" s="105">
        <f>IFERROR(AY92/AW92,"-")</f>
        <v>0</v>
      </c>
      <c r="BA92" s="106"/>
      <c r="BB92" s="107">
        <f>IFERROR(BA92/AW92,"-")</f>
        <v>0</v>
      </c>
      <c r="BC92" s="108"/>
      <c r="BD92" s="108"/>
      <c r="BE92" s="108"/>
      <c r="BF92" s="109">
        <v>4</v>
      </c>
      <c r="BG92" s="110">
        <f>IF(Q92=0,"",IF(BF92=0,"",(BF92/Q92)))</f>
        <v>0.4</v>
      </c>
      <c r="BH92" s="109"/>
      <c r="BI92" s="111">
        <f>IFERROR(BH92/BF92,"-")</f>
        <v>0</v>
      </c>
      <c r="BJ92" s="112"/>
      <c r="BK92" s="113">
        <f>IFERROR(BJ92/BF92,"-")</f>
        <v>0</v>
      </c>
      <c r="BL92" s="114"/>
      <c r="BM92" s="114"/>
      <c r="BN92" s="114"/>
      <c r="BO92" s="116">
        <v>1</v>
      </c>
      <c r="BP92" s="117">
        <f>IF(Q92=0,"",IF(BO92=0,"",(BO92/Q92)))</f>
        <v>0.1</v>
      </c>
      <c r="BQ92" s="118">
        <v>1</v>
      </c>
      <c r="BR92" s="119">
        <f>IFERROR(BQ92/BO92,"-")</f>
        <v>1</v>
      </c>
      <c r="BS92" s="120">
        <v>66000</v>
      </c>
      <c r="BT92" s="121">
        <f>IFERROR(BS92/BO92,"-")</f>
        <v>66000</v>
      </c>
      <c r="BU92" s="122"/>
      <c r="BV92" s="122"/>
      <c r="BW92" s="122">
        <v>1</v>
      </c>
      <c r="BX92" s="123">
        <v>2</v>
      </c>
      <c r="BY92" s="124">
        <f>IF(Q92=0,"",IF(BX92=0,"",(BX92/Q92)))</f>
        <v>0.2</v>
      </c>
      <c r="BZ92" s="125">
        <v>2</v>
      </c>
      <c r="CA92" s="126">
        <f>IFERROR(BZ92/BX92,"-")</f>
        <v>1</v>
      </c>
      <c r="CB92" s="127">
        <v>139000</v>
      </c>
      <c r="CC92" s="128">
        <f>IFERROR(CB92/BX92,"-")</f>
        <v>69500</v>
      </c>
      <c r="CD92" s="129">
        <v>1</v>
      </c>
      <c r="CE92" s="129"/>
      <c r="CF92" s="129">
        <v>1</v>
      </c>
      <c r="CG92" s="130">
        <v>1</v>
      </c>
      <c r="CH92" s="131">
        <f>IF(Q92=0,"",IF(CG92=0,"",(CG92/Q92)))</f>
        <v>0.1</v>
      </c>
      <c r="CI92" s="132">
        <v>1</v>
      </c>
      <c r="CJ92" s="133">
        <f>IFERROR(CI92/CG92,"-")</f>
        <v>1</v>
      </c>
      <c r="CK92" s="134">
        <v>23000</v>
      </c>
      <c r="CL92" s="135">
        <f>IFERROR(CK92/CG92,"-")</f>
        <v>23000</v>
      </c>
      <c r="CM92" s="136"/>
      <c r="CN92" s="136"/>
      <c r="CO92" s="136">
        <v>1</v>
      </c>
      <c r="CP92" s="137">
        <v>4</v>
      </c>
      <c r="CQ92" s="138">
        <v>228000</v>
      </c>
      <c r="CR92" s="138">
        <v>136000</v>
      </c>
      <c r="CS92" s="138"/>
      <c r="CT92" s="139" t="str">
        <f>IF(AND(CR92=0,CS92=0),"",IF(AND(CR92&lt;=100000,CS92&lt;=100000),"",IF(CR92/CQ92&gt;0.7,"男高",IF(CS92/CQ92&gt;0.7,"女高",""))))</f>
        <v/>
      </c>
    </row>
    <row r="93" spans="1:99">
      <c r="A93" s="78"/>
      <c r="B93" s="184" t="s">
        <v>230</v>
      </c>
      <c r="C93" s="184" t="s">
        <v>58</v>
      </c>
      <c r="D93" s="184"/>
      <c r="E93" s="184" t="s">
        <v>75</v>
      </c>
      <c r="F93" s="184" t="s">
        <v>228</v>
      </c>
      <c r="G93" s="184" t="s">
        <v>66</v>
      </c>
      <c r="H93" s="87"/>
      <c r="I93" s="87"/>
      <c r="J93" s="87"/>
      <c r="K93" s="176"/>
      <c r="L93" s="79">
        <v>56</v>
      </c>
      <c r="M93" s="79">
        <v>32</v>
      </c>
      <c r="N93" s="79">
        <v>8</v>
      </c>
      <c r="O93" s="88">
        <v>6</v>
      </c>
      <c r="P93" s="89">
        <v>0</v>
      </c>
      <c r="Q93" s="90">
        <f>O93+P93</f>
        <v>6</v>
      </c>
      <c r="R93" s="80">
        <f>IFERROR(Q93/N93,"-")</f>
        <v>0.75</v>
      </c>
      <c r="S93" s="79">
        <v>2</v>
      </c>
      <c r="T93" s="79">
        <v>1</v>
      </c>
      <c r="U93" s="80">
        <f>IFERROR(T93/(Q93),"-")</f>
        <v>0.16666666666667</v>
      </c>
      <c r="V93" s="81"/>
      <c r="W93" s="82">
        <v>3</v>
      </c>
      <c r="X93" s="80">
        <f>IF(Q93=0,"-",W93/Q93)</f>
        <v>0.5</v>
      </c>
      <c r="Y93" s="181">
        <v>153000</v>
      </c>
      <c r="Z93" s="182">
        <f>IFERROR(Y93/Q93,"-")</f>
        <v>25500</v>
      </c>
      <c r="AA93" s="182">
        <f>IFERROR(Y93/W93,"-")</f>
        <v>51000</v>
      </c>
      <c r="AB93" s="176"/>
      <c r="AC93" s="83"/>
      <c r="AD93" s="77"/>
      <c r="AE93" s="91"/>
      <c r="AF93" s="92">
        <f>IF(Q93=0,"",IF(AE93=0,"",(AE93/Q93)))</f>
        <v>0</v>
      </c>
      <c r="AG93" s="91"/>
      <c r="AH93" s="93" t="str">
        <f>IFERROR(AG93/AE93,"-")</f>
        <v>-</v>
      </c>
      <c r="AI93" s="94"/>
      <c r="AJ93" s="95" t="str">
        <f>IFERROR(AI93/AE93,"-")</f>
        <v>-</v>
      </c>
      <c r="AK93" s="96"/>
      <c r="AL93" s="96"/>
      <c r="AM93" s="96"/>
      <c r="AN93" s="97"/>
      <c r="AO93" s="98">
        <f>IF(Q93=0,"",IF(AN93=0,"",(AN93/Q93)))</f>
        <v>0</v>
      </c>
      <c r="AP93" s="97"/>
      <c r="AQ93" s="99" t="str">
        <f>IFERROR(AP93/AN93,"-")</f>
        <v>-</v>
      </c>
      <c r="AR93" s="100"/>
      <c r="AS93" s="101" t="str">
        <f>IFERROR(AR93/AN93,"-")</f>
        <v>-</v>
      </c>
      <c r="AT93" s="102"/>
      <c r="AU93" s="102"/>
      <c r="AV93" s="102"/>
      <c r="AW93" s="103"/>
      <c r="AX93" s="104">
        <f>IF(Q93=0,"",IF(AW93=0,"",(AW93/Q93)))</f>
        <v>0</v>
      </c>
      <c r="AY93" s="103"/>
      <c r="AZ93" s="105" t="str">
        <f>IFERROR(AY93/AW93,"-")</f>
        <v>-</v>
      </c>
      <c r="BA93" s="106"/>
      <c r="BB93" s="107" t="str">
        <f>IFERROR(BA93/AW93,"-")</f>
        <v>-</v>
      </c>
      <c r="BC93" s="108"/>
      <c r="BD93" s="108"/>
      <c r="BE93" s="108"/>
      <c r="BF93" s="109"/>
      <c r="BG93" s="110">
        <f>IF(Q93=0,"",IF(BF93=0,"",(BF93/Q93)))</f>
        <v>0</v>
      </c>
      <c r="BH93" s="109"/>
      <c r="BI93" s="111" t="str">
        <f>IFERROR(BH93/BF93,"-")</f>
        <v>-</v>
      </c>
      <c r="BJ93" s="112"/>
      <c r="BK93" s="113" t="str">
        <f>IFERROR(BJ93/BF93,"-")</f>
        <v>-</v>
      </c>
      <c r="BL93" s="114"/>
      <c r="BM93" s="114"/>
      <c r="BN93" s="114"/>
      <c r="BO93" s="116">
        <v>1</v>
      </c>
      <c r="BP93" s="117">
        <f>IF(Q93=0,"",IF(BO93=0,"",(BO93/Q93)))</f>
        <v>0.16666666666667</v>
      </c>
      <c r="BQ93" s="118">
        <v>1</v>
      </c>
      <c r="BR93" s="119">
        <f>IFERROR(BQ93/BO93,"-")</f>
        <v>1</v>
      </c>
      <c r="BS93" s="120">
        <v>75000</v>
      </c>
      <c r="BT93" s="121">
        <f>IFERROR(BS93/BO93,"-")</f>
        <v>75000</v>
      </c>
      <c r="BU93" s="122"/>
      <c r="BV93" s="122"/>
      <c r="BW93" s="122">
        <v>1</v>
      </c>
      <c r="BX93" s="123">
        <v>5</v>
      </c>
      <c r="BY93" s="124">
        <f>IF(Q93=0,"",IF(BX93=0,"",(BX93/Q93)))</f>
        <v>0.83333333333333</v>
      </c>
      <c r="BZ93" s="125">
        <v>2</v>
      </c>
      <c r="CA93" s="126">
        <f>IFERROR(BZ93/BX93,"-")</f>
        <v>0.4</v>
      </c>
      <c r="CB93" s="127">
        <v>78000</v>
      </c>
      <c r="CC93" s="128">
        <f>IFERROR(CB93/BX93,"-")</f>
        <v>15600</v>
      </c>
      <c r="CD93" s="129"/>
      <c r="CE93" s="129"/>
      <c r="CF93" s="129">
        <v>2</v>
      </c>
      <c r="CG93" s="130"/>
      <c r="CH93" s="131">
        <f>IF(Q93=0,"",IF(CG93=0,"",(CG93/Q93)))</f>
        <v>0</v>
      </c>
      <c r="CI93" s="132"/>
      <c r="CJ93" s="133" t="str">
        <f>IFERROR(CI93/CG93,"-")</f>
        <v>-</v>
      </c>
      <c r="CK93" s="134"/>
      <c r="CL93" s="135" t="str">
        <f>IFERROR(CK93/CG93,"-")</f>
        <v>-</v>
      </c>
      <c r="CM93" s="136"/>
      <c r="CN93" s="136"/>
      <c r="CO93" s="136"/>
      <c r="CP93" s="137">
        <v>3</v>
      </c>
      <c r="CQ93" s="138">
        <v>153000</v>
      </c>
      <c r="CR93" s="138">
        <v>75000</v>
      </c>
      <c r="CS93" s="138"/>
      <c r="CT93" s="139" t="str">
        <f>IF(AND(CR93=0,CS93=0),"",IF(AND(CR93&lt;=100000,CS93&lt;=100000),"",IF(CR93/CQ93&gt;0.7,"男高",IF(CS93/CQ93&gt;0.7,"女高",""))))</f>
        <v/>
      </c>
    </row>
    <row r="94" spans="1:99">
      <c r="A94" s="78">
        <f>AC94</f>
        <v>0.23157894736842</v>
      </c>
      <c r="B94" s="184" t="s">
        <v>231</v>
      </c>
      <c r="C94" s="184" t="s">
        <v>58</v>
      </c>
      <c r="D94" s="184"/>
      <c r="E94" s="184" t="s">
        <v>68</v>
      </c>
      <c r="F94" s="184" t="s">
        <v>138</v>
      </c>
      <c r="G94" s="184" t="s">
        <v>61</v>
      </c>
      <c r="H94" s="87" t="s">
        <v>229</v>
      </c>
      <c r="I94" s="87" t="s">
        <v>110</v>
      </c>
      <c r="J94" s="87"/>
      <c r="K94" s="176">
        <v>190000</v>
      </c>
      <c r="L94" s="79">
        <v>16</v>
      </c>
      <c r="M94" s="79">
        <v>0</v>
      </c>
      <c r="N94" s="79">
        <v>61</v>
      </c>
      <c r="O94" s="88">
        <v>5</v>
      </c>
      <c r="P94" s="89">
        <v>0</v>
      </c>
      <c r="Q94" s="90">
        <f>O94+P94</f>
        <v>5</v>
      </c>
      <c r="R94" s="80">
        <f>IFERROR(Q94/N94,"-")</f>
        <v>0.081967213114754</v>
      </c>
      <c r="S94" s="79">
        <v>0</v>
      </c>
      <c r="T94" s="79">
        <v>1</v>
      </c>
      <c r="U94" s="80">
        <f>IFERROR(T94/(Q94),"-")</f>
        <v>0.2</v>
      </c>
      <c r="V94" s="81">
        <f>IFERROR(K94/SUM(Q94:Q95),"-")</f>
        <v>13571.428571429</v>
      </c>
      <c r="W94" s="82">
        <v>1</v>
      </c>
      <c r="X94" s="80">
        <f>IF(Q94=0,"-",W94/Q94)</f>
        <v>0.2</v>
      </c>
      <c r="Y94" s="181">
        <v>5000</v>
      </c>
      <c r="Z94" s="182">
        <f>IFERROR(Y94/Q94,"-")</f>
        <v>1000</v>
      </c>
      <c r="AA94" s="182">
        <f>IFERROR(Y94/W94,"-")</f>
        <v>5000</v>
      </c>
      <c r="AB94" s="176">
        <f>SUM(Y94:Y95)-SUM(K94:K95)</f>
        <v>-146000</v>
      </c>
      <c r="AC94" s="83">
        <f>SUM(Y94:Y95)/SUM(K94:K95)</f>
        <v>0.23157894736842</v>
      </c>
      <c r="AD94" s="77"/>
      <c r="AE94" s="91"/>
      <c r="AF94" s="92">
        <f>IF(Q94=0,"",IF(AE94=0,"",(AE94/Q94)))</f>
        <v>0</v>
      </c>
      <c r="AG94" s="91"/>
      <c r="AH94" s="93" t="str">
        <f>IFERROR(AG94/AE94,"-")</f>
        <v>-</v>
      </c>
      <c r="AI94" s="94"/>
      <c r="AJ94" s="95" t="str">
        <f>IFERROR(AI94/AE94,"-")</f>
        <v>-</v>
      </c>
      <c r="AK94" s="96"/>
      <c r="AL94" s="96"/>
      <c r="AM94" s="96"/>
      <c r="AN94" s="97"/>
      <c r="AO94" s="98">
        <f>IF(Q94=0,"",IF(AN94=0,"",(AN94/Q94)))</f>
        <v>0</v>
      </c>
      <c r="AP94" s="97"/>
      <c r="AQ94" s="99" t="str">
        <f>IFERROR(AP94/AN94,"-")</f>
        <v>-</v>
      </c>
      <c r="AR94" s="100"/>
      <c r="AS94" s="101" t="str">
        <f>IFERROR(AR94/AN94,"-")</f>
        <v>-</v>
      </c>
      <c r="AT94" s="102"/>
      <c r="AU94" s="102"/>
      <c r="AV94" s="102"/>
      <c r="AW94" s="103"/>
      <c r="AX94" s="104">
        <f>IF(Q94=0,"",IF(AW94=0,"",(AW94/Q94)))</f>
        <v>0</v>
      </c>
      <c r="AY94" s="103"/>
      <c r="AZ94" s="105" t="str">
        <f>IFERROR(AY94/AW94,"-")</f>
        <v>-</v>
      </c>
      <c r="BA94" s="106"/>
      <c r="BB94" s="107" t="str">
        <f>IFERROR(BA94/AW94,"-")</f>
        <v>-</v>
      </c>
      <c r="BC94" s="108"/>
      <c r="BD94" s="108"/>
      <c r="BE94" s="108"/>
      <c r="BF94" s="109">
        <v>3</v>
      </c>
      <c r="BG94" s="110">
        <f>IF(Q94=0,"",IF(BF94=0,"",(BF94/Q94)))</f>
        <v>0.6</v>
      </c>
      <c r="BH94" s="109">
        <v>1</v>
      </c>
      <c r="BI94" s="111">
        <f>IFERROR(BH94/BF94,"-")</f>
        <v>0.33333333333333</v>
      </c>
      <c r="BJ94" s="112">
        <v>5000</v>
      </c>
      <c r="BK94" s="113">
        <f>IFERROR(BJ94/BF94,"-")</f>
        <v>1666.6666666667</v>
      </c>
      <c r="BL94" s="114">
        <v>1</v>
      </c>
      <c r="BM94" s="114"/>
      <c r="BN94" s="114"/>
      <c r="BO94" s="116">
        <v>2</v>
      </c>
      <c r="BP94" s="117">
        <f>IF(Q94=0,"",IF(BO94=0,"",(BO94/Q94)))</f>
        <v>0.4</v>
      </c>
      <c r="BQ94" s="118"/>
      <c r="BR94" s="119">
        <f>IFERROR(BQ94/BO94,"-")</f>
        <v>0</v>
      </c>
      <c r="BS94" s="120"/>
      <c r="BT94" s="121">
        <f>IFERROR(BS94/BO94,"-")</f>
        <v>0</v>
      </c>
      <c r="BU94" s="122"/>
      <c r="BV94" s="122"/>
      <c r="BW94" s="122"/>
      <c r="BX94" s="123"/>
      <c r="BY94" s="124">
        <f>IF(Q94=0,"",IF(BX94=0,"",(BX94/Q94)))</f>
        <v>0</v>
      </c>
      <c r="BZ94" s="125"/>
      <c r="CA94" s="126" t="str">
        <f>IFERROR(BZ94/BX94,"-")</f>
        <v>-</v>
      </c>
      <c r="CB94" s="127"/>
      <c r="CC94" s="128" t="str">
        <f>IFERROR(CB94/BX94,"-")</f>
        <v>-</v>
      </c>
      <c r="CD94" s="129"/>
      <c r="CE94" s="129"/>
      <c r="CF94" s="129"/>
      <c r="CG94" s="130"/>
      <c r="CH94" s="131">
        <f>IF(Q94=0,"",IF(CG94=0,"",(CG94/Q94)))</f>
        <v>0</v>
      </c>
      <c r="CI94" s="132"/>
      <c r="CJ94" s="133" t="str">
        <f>IFERROR(CI94/CG94,"-")</f>
        <v>-</v>
      </c>
      <c r="CK94" s="134"/>
      <c r="CL94" s="135" t="str">
        <f>IFERROR(CK94/CG94,"-")</f>
        <v>-</v>
      </c>
      <c r="CM94" s="136"/>
      <c r="CN94" s="136"/>
      <c r="CO94" s="136"/>
      <c r="CP94" s="137">
        <v>1</v>
      </c>
      <c r="CQ94" s="138">
        <v>5000</v>
      </c>
      <c r="CR94" s="138">
        <v>5000</v>
      </c>
      <c r="CS94" s="138"/>
      <c r="CT94" s="139" t="str">
        <f>IF(AND(CR94=0,CS94=0),"",IF(AND(CR94&lt;=100000,CS94&lt;=100000),"",IF(CR94/CQ94&gt;0.7,"男高",IF(CS94/CQ94&gt;0.7,"女高",""))))</f>
        <v/>
      </c>
    </row>
    <row r="95" spans="1:99">
      <c r="A95" s="78"/>
      <c r="B95" s="184" t="s">
        <v>232</v>
      </c>
      <c r="C95" s="184" t="s">
        <v>58</v>
      </c>
      <c r="D95" s="184"/>
      <c r="E95" s="184" t="s">
        <v>68</v>
      </c>
      <c r="F95" s="184" t="s">
        <v>138</v>
      </c>
      <c r="G95" s="184" t="s">
        <v>66</v>
      </c>
      <c r="H95" s="87"/>
      <c r="I95" s="87"/>
      <c r="J95" s="87"/>
      <c r="K95" s="176"/>
      <c r="L95" s="79">
        <v>46</v>
      </c>
      <c r="M95" s="79">
        <v>29</v>
      </c>
      <c r="N95" s="79">
        <v>8</v>
      </c>
      <c r="O95" s="88">
        <v>9</v>
      </c>
      <c r="P95" s="89">
        <v>0</v>
      </c>
      <c r="Q95" s="90">
        <f>O95+P95</f>
        <v>9</v>
      </c>
      <c r="R95" s="80">
        <f>IFERROR(Q95/N95,"-")</f>
        <v>1.125</v>
      </c>
      <c r="S95" s="79">
        <v>2</v>
      </c>
      <c r="T95" s="79">
        <v>2</v>
      </c>
      <c r="U95" s="80">
        <f>IFERROR(T95/(Q95),"-")</f>
        <v>0.22222222222222</v>
      </c>
      <c r="V95" s="81"/>
      <c r="W95" s="82">
        <v>2</v>
      </c>
      <c r="X95" s="80">
        <f>IF(Q95=0,"-",W95/Q95)</f>
        <v>0.22222222222222</v>
      </c>
      <c r="Y95" s="181">
        <v>39000</v>
      </c>
      <c r="Z95" s="182">
        <f>IFERROR(Y95/Q95,"-")</f>
        <v>4333.3333333333</v>
      </c>
      <c r="AA95" s="182">
        <f>IFERROR(Y95/W95,"-")</f>
        <v>19500</v>
      </c>
      <c r="AB95" s="176"/>
      <c r="AC95" s="83"/>
      <c r="AD95" s="77"/>
      <c r="AE95" s="91"/>
      <c r="AF95" s="92">
        <f>IF(Q95=0,"",IF(AE95=0,"",(AE95/Q95)))</f>
        <v>0</v>
      </c>
      <c r="AG95" s="91"/>
      <c r="AH95" s="93" t="str">
        <f>IFERROR(AG95/AE95,"-")</f>
        <v>-</v>
      </c>
      <c r="AI95" s="94"/>
      <c r="AJ95" s="95" t="str">
        <f>IFERROR(AI95/AE95,"-")</f>
        <v>-</v>
      </c>
      <c r="AK95" s="96"/>
      <c r="AL95" s="96"/>
      <c r="AM95" s="96"/>
      <c r="AN95" s="97"/>
      <c r="AO95" s="98">
        <f>IF(Q95=0,"",IF(AN95=0,"",(AN95/Q95)))</f>
        <v>0</v>
      </c>
      <c r="AP95" s="97"/>
      <c r="AQ95" s="99" t="str">
        <f>IFERROR(AP95/AN95,"-")</f>
        <v>-</v>
      </c>
      <c r="AR95" s="100"/>
      <c r="AS95" s="101" t="str">
        <f>IFERROR(AR95/AN95,"-")</f>
        <v>-</v>
      </c>
      <c r="AT95" s="102"/>
      <c r="AU95" s="102"/>
      <c r="AV95" s="102"/>
      <c r="AW95" s="103"/>
      <c r="AX95" s="104">
        <f>IF(Q95=0,"",IF(AW95=0,"",(AW95/Q95)))</f>
        <v>0</v>
      </c>
      <c r="AY95" s="103"/>
      <c r="AZ95" s="105" t="str">
        <f>IFERROR(AY95/AW95,"-")</f>
        <v>-</v>
      </c>
      <c r="BA95" s="106"/>
      <c r="BB95" s="107" t="str">
        <f>IFERROR(BA95/AW95,"-")</f>
        <v>-</v>
      </c>
      <c r="BC95" s="108"/>
      <c r="BD95" s="108"/>
      <c r="BE95" s="108"/>
      <c r="BF95" s="109"/>
      <c r="BG95" s="110">
        <f>IF(Q95=0,"",IF(BF95=0,"",(BF95/Q95)))</f>
        <v>0</v>
      </c>
      <c r="BH95" s="109"/>
      <c r="BI95" s="111" t="str">
        <f>IFERROR(BH95/BF95,"-")</f>
        <v>-</v>
      </c>
      <c r="BJ95" s="112"/>
      <c r="BK95" s="113" t="str">
        <f>IFERROR(BJ95/BF95,"-")</f>
        <v>-</v>
      </c>
      <c r="BL95" s="114"/>
      <c r="BM95" s="114"/>
      <c r="BN95" s="114"/>
      <c r="BO95" s="116">
        <v>5</v>
      </c>
      <c r="BP95" s="117">
        <f>IF(Q95=0,"",IF(BO95=0,"",(BO95/Q95)))</f>
        <v>0.55555555555556</v>
      </c>
      <c r="BQ95" s="118"/>
      <c r="BR95" s="119">
        <f>IFERROR(BQ95/BO95,"-")</f>
        <v>0</v>
      </c>
      <c r="BS95" s="120"/>
      <c r="BT95" s="121">
        <f>IFERROR(BS95/BO95,"-")</f>
        <v>0</v>
      </c>
      <c r="BU95" s="122"/>
      <c r="BV95" s="122"/>
      <c r="BW95" s="122"/>
      <c r="BX95" s="123">
        <v>2</v>
      </c>
      <c r="BY95" s="124">
        <f>IF(Q95=0,"",IF(BX95=0,"",(BX95/Q95)))</f>
        <v>0.22222222222222</v>
      </c>
      <c r="BZ95" s="125">
        <v>1</v>
      </c>
      <c r="CA95" s="126">
        <f>IFERROR(BZ95/BX95,"-")</f>
        <v>0.5</v>
      </c>
      <c r="CB95" s="127">
        <v>6000</v>
      </c>
      <c r="CC95" s="128">
        <f>IFERROR(CB95/BX95,"-")</f>
        <v>3000</v>
      </c>
      <c r="CD95" s="129"/>
      <c r="CE95" s="129">
        <v>1</v>
      </c>
      <c r="CF95" s="129"/>
      <c r="CG95" s="130">
        <v>2</v>
      </c>
      <c r="CH95" s="131">
        <f>IF(Q95=0,"",IF(CG95=0,"",(CG95/Q95)))</f>
        <v>0.22222222222222</v>
      </c>
      <c r="CI95" s="132">
        <v>1</v>
      </c>
      <c r="CJ95" s="133">
        <f>IFERROR(CI95/CG95,"-")</f>
        <v>0.5</v>
      </c>
      <c r="CK95" s="134">
        <v>33000</v>
      </c>
      <c r="CL95" s="135">
        <f>IFERROR(CK95/CG95,"-")</f>
        <v>16500</v>
      </c>
      <c r="CM95" s="136"/>
      <c r="CN95" s="136"/>
      <c r="CO95" s="136">
        <v>1</v>
      </c>
      <c r="CP95" s="137">
        <v>2</v>
      </c>
      <c r="CQ95" s="138">
        <v>39000</v>
      </c>
      <c r="CR95" s="138">
        <v>33000</v>
      </c>
      <c r="CS95" s="138"/>
      <c r="CT95" s="139" t="str">
        <f>IF(AND(CR95=0,CS95=0),"",IF(AND(CR95&lt;=100000,CS95&lt;=100000),"",IF(CR95/CQ95&gt;0.7,"男高",IF(CS95/CQ95&gt;0.7,"女高",""))))</f>
        <v/>
      </c>
    </row>
    <row r="96" spans="1:99">
      <c r="A96" s="30"/>
      <c r="B96" s="84"/>
      <c r="C96" s="84"/>
      <c r="D96" s="85"/>
      <c r="E96" s="85"/>
      <c r="F96" s="85"/>
      <c r="G96" s="86"/>
      <c r="H96" s="87"/>
      <c r="I96" s="87"/>
      <c r="J96" s="87"/>
      <c r="K96" s="177"/>
      <c r="L96" s="34"/>
      <c r="M96" s="34"/>
      <c r="N96" s="31"/>
      <c r="O96" s="23"/>
      <c r="P96" s="23"/>
      <c r="Q96" s="23"/>
      <c r="R96" s="32"/>
      <c r="S96" s="32"/>
      <c r="T96" s="23"/>
      <c r="U96" s="32"/>
      <c r="V96" s="25"/>
      <c r="W96" s="25"/>
      <c r="X96" s="25"/>
      <c r="Y96" s="183"/>
      <c r="Z96" s="183"/>
      <c r="AA96" s="183"/>
      <c r="AB96" s="183"/>
      <c r="AC96" s="33"/>
      <c r="AD96" s="57"/>
      <c r="AE96" s="61"/>
      <c r="AF96" s="62"/>
      <c r="AG96" s="61"/>
      <c r="AH96" s="65"/>
      <c r="AI96" s="66"/>
      <c r="AJ96" s="67"/>
      <c r="AK96" s="68"/>
      <c r="AL96" s="68"/>
      <c r="AM96" s="68"/>
      <c r="AN96" s="61"/>
      <c r="AO96" s="62"/>
      <c r="AP96" s="61"/>
      <c r="AQ96" s="65"/>
      <c r="AR96" s="66"/>
      <c r="AS96" s="67"/>
      <c r="AT96" s="68"/>
      <c r="AU96" s="68"/>
      <c r="AV96" s="68"/>
      <c r="AW96" s="61"/>
      <c r="AX96" s="62"/>
      <c r="AY96" s="61"/>
      <c r="AZ96" s="65"/>
      <c r="BA96" s="66"/>
      <c r="BB96" s="67"/>
      <c r="BC96" s="68"/>
      <c r="BD96" s="68"/>
      <c r="BE96" s="68"/>
      <c r="BF96" s="61"/>
      <c r="BG96" s="62"/>
      <c r="BH96" s="61"/>
      <c r="BI96" s="65"/>
      <c r="BJ96" s="66"/>
      <c r="BK96" s="67"/>
      <c r="BL96" s="68"/>
      <c r="BM96" s="68"/>
      <c r="BN96" s="68"/>
      <c r="BO96" s="63"/>
      <c r="BP96" s="64"/>
      <c r="BQ96" s="61"/>
      <c r="BR96" s="65"/>
      <c r="BS96" s="66"/>
      <c r="BT96" s="67"/>
      <c r="BU96" s="68"/>
      <c r="BV96" s="68"/>
      <c r="BW96" s="68"/>
      <c r="BX96" s="63"/>
      <c r="BY96" s="64"/>
      <c r="BZ96" s="61"/>
      <c r="CA96" s="65"/>
      <c r="CB96" s="66"/>
      <c r="CC96" s="67"/>
      <c r="CD96" s="68"/>
      <c r="CE96" s="68"/>
      <c r="CF96" s="68"/>
      <c r="CG96" s="63"/>
      <c r="CH96" s="64"/>
      <c r="CI96" s="61"/>
      <c r="CJ96" s="65"/>
      <c r="CK96" s="66"/>
      <c r="CL96" s="67"/>
      <c r="CM96" s="68"/>
      <c r="CN96" s="68"/>
      <c r="CO96" s="68"/>
      <c r="CP96" s="69"/>
      <c r="CQ96" s="66"/>
      <c r="CR96" s="66"/>
      <c r="CS96" s="66"/>
      <c r="CT96" s="70"/>
    </row>
    <row r="97" spans="1:99">
      <c r="A97" s="30"/>
      <c r="B97" s="37"/>
      <c r="C97" s="37"/>
      <c r="D97" s="21"/>
      <c r="E97" s="21"/>
      <c r="F97" s="21"/>
      <c r="G97" s="22"/>
      <c r="H97" s="36"/>
      <c r="I97" s="36"/>
      <c r="J97" s="73"/>
      <c r="K97" s="178"/>
      <c r="L97" s="34"/>
      <c r="M97" s="34"/>
      <c r="N97" s="31"/>
      <c r="O97" s="23"/>
      <c r="P97" s="23"/>
      <c r="Q97" s="23"/>
      <c r="R97" s="32"/>
      <c r="S97" s="32"/>
      <c r="T97" s="23"/>
      <c r="U97" s="32"/>
      <c r="V97" s="25"/>
      <c r="W97" s="25"/>
      <c r="X97" s="25"/>
      <c r="Y97" s="183"/>
      <c r="Z97" s="183"/>
      <c r="AA97" s="183"/>
      <c r="AB97" s="183"/>
      <c r="AC97" s="33"/>
      <c r="AD97" s="59"/>
      <c r="AE97" s="61"/>
      <c r="AF97" s="62"/>
      <c r="AG97" s="61"/>
      <c r="AH97" s="65"/>
      <c r="AI97" s="66"/>
      <c r="AJ97" s="67"/>
      <c r="AK97" s="68"/>
      <c r="AL97" s="68"/>
      <c r="AM97" s="68"/>
      <c r="AN97" s="61"/>
      <c r="AO97" s="62"/>
      <c r="AP97" s="61"/>
      <c r="AQ97" s="65"/>
      <c r="AR97" s="66"/>
      <c r="AS97" s="67"/>
      <c r="AT97" s="68"/>
      <c r="AU97" s="68"/>
      <c r="AV97" s="68"/>
      <c r="AW97" s="61"/>
      <c r="AX97" s="62"/>
      <c r="AY97" s="61"/>
      <c r="AZ97" s="65"/>
      <c r="BA97" s="66"/>
      <c r="BB97" s="67"/>
      <c r="BC97" s="68"/>
      <c r="BD97" s="68"/>
      <c r="BE97" s="68"/>
      <c r="BF97" s="61"/>
      <c r="BG97" s="62"/>
      <c r="BH97" s="61"/>
      <c r="BI97" s="65"/>
      <c r="BJ97" s="66"/>
      <c r="BK97" s="67"/>
      <c r="BL97" s="68"/>
      <c r="BM97" s="68"/>
      <c r="BN97" s="68"/>
      <c r="BO97" s="63"/>
      <c r="BP97" s="64"/>
      <c r="BQ97" s="61"/>
      <c r="BR97" s="65"/>
      <c r="BS97" s="66"/>
      <c r="BT97" s="67"/>
      <c r="BU97" s="68"/>
      <c r="BV97" s="68"/>
      <c r="BW97" s="68"/>
      <c r="BX97" s="63"/>
      <c r="BY97" s="64"/>
      <c r="BZ97" s="61"/>
      <c r="CA97" s="65"/>
      <c r="CB97" s="66"/>
      <c r="CC97" s="67"/>
      <c r="CD97" s="68"/>
      <c r="CE97" s="68"/>
      <c r="CF97" s="68"/>
      <c r="CG97" s="63"/>
      <c r="CH97" s="64"/>
      <c r="CI97" s="61"/>
      <c r="CJ97" s="65"/>
      <c r="CK97" s="66"/>
      <c r="CL97" s="67"/>
      <c r="CM97" s="68"/>
      <c r="CN97" s="68"/>
      <c r="CO97" s="68"/>
      <c r="CP97" s="69"/>
      <c r="CQ97" s="66"/>
      <c r="CR97" s="66"/>
      <c r="CS97" s="66"/>
      <c r="CT97" s="70"/>
    </row>
    <row r="98" spans="1:99">
      <c r="A98" s="19">
        <f>AC98</f>
        <v>1.3994023904382</v>
      </c>
      <c r="B98" s="39"/>
      <c r="C98" s="39"/>
      <c r="D98" s="39"/>
      <c r="E98" s="39"/>
      <c r="F98" s="39"/>
      <c r="G98" s="39"/>
      <c r="H98" s="40" t="s">
        <v>233</v>
      </c>
      <c r="I98" s="40"/>
      <c r="J98" s="40"/>
      <c r="K98" s="179">
        <f>SUM(K6:K97)</f>
        <v>5020000</v>
      </c>
      <c r="L98" s="41">
        <f>SUM(L6:L97)</f>
        <v>2609</v>
      </c>
      <c r="M98" s="41">
        <f>SUM(M6:M97)</f>
        <v>933</v>
      </c>
      <c r="N98" s="41">
        <f>SUM(N6:N97)</f>
        <v>3127</v>
      </c>
      <c r="O98" s="41">
        <f>SUM(O6:O97)</f>
        <v>472</v>
      </c>
      <c r="P98" s="41">
        <f>SUM(P6:P97)</f>
        <v>2</v>
      </c>
      <c r="Q98" s="41">
        <f>SUM(Q6:Q97)</f>
        <v>474</v>
      </c>
      <c r="R98" s="42">
        <f>IFERROR(Q98/N98,"-")</f>
        <v>0.15158298688839</v>
      </c>
      <c r="S98" s="76">
        <f>SUM(S6:S97)</f>
        <v>59</v>
      </c>
      <c r="T98" s="76">
        <f>SUM(T6:T97)</f>
        <v>91</v>
      </c>
      <c r="U98" s="42">
        <f>IFERROR(S98/Q98,"-")</f>
        <v>0.12447257383966</v>
      </c>
      <c r="V98" s="43">
        <f>IFERROR(K98/Q98,"-")</f>
        <v>10590.717299578</v>
      </c>
      <c r="W98" s="44">
        <f>SUM(W6:W97)</f>
        <v>92</v>
      </c>
      <c r="X98" s="42">
        <f>IFERROR(W98/Q98,"-")</f>
        <v>0.19409282700422</v>
      </c>
      <c r="Y98" s="179">
        <f>SUM(Y6:Y97)</f>
        <v>7025000</v>
      </c>
      <c r="Z98" s="179">
        <f>IFERROR(Y98/Q98,"-")</f>
        <v>14820.675105485</v>
      </c>
      <c r="AA98" s="179">
        <f>IFERROR(Y98/W98,"-")</f>
        <v>76358.695652174</v>
      </c>
      <c r="AB98" s="179">
        <f>Y98-K98</f>
        <v>2005000</v>
      </c>
      <c r="AC98" s="45">
        <f>Y98/K98</f>
        <v>1.3994023904382</v>
      </c>
      <c r="AD98" s="58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4"/>
    <mergeCell ref="K70:K74"/>
    <mergeCell ref="V70:V74"/>
    <mergeCell ref="AB70:AB74"/>
    <mergeCell ref="AC70:AC74"/>
    <mergeCell ref="A75:A76"/>
    <mergeCell ref="K75:K76"/>
    <mergeCell ref="V75:V76"/>
    <mergeCell ref="AB75:AB76"/>
    <mergeCell ref="AC75:AC76"/>
    <mergeCell ref="A77:A78"/>
    <mergeCell ref="K77:K78"/>
    <mergeCell ref="V77:V78"/>
    <mergeCell ref="AB77:AB78"/>
    <mergeCell ref="AC77:AC78"/>
    <mergeCell ref="A79:A80"/>
    <mergeCell ref="K79:K80"/>
    <mergeCell ref="V79:V80"/>
    <mergeCell ref="AB79:AB80"/>
    <mergeCell ref="AC79:AC80"/>
    <mergeCell ref="A81:A82"/>
    <mergeCell ref="K81:K82"/>
    <mergeCell ref="V81:V82"/>
    <mergeCell ref="AB81:AB82"/>
    <mergeCell ref="AC81:AC82"/>
    <mergeCell ref="A83:A88"/>
    <mergeCell ref="K83:K88"/>
    <mergeCell ref="V83:V88"/>
    <mergeCell ref="AB83:AB88"/>
    <mergeCell ref="AC83:AC88"/>
    <mergeCell ref="A89:A91"/>
    <mergeCell ref="K89:K91"/>
    <mergeCell ref="V89:V91"/>
    <mergeCell ref="AB89:AB91"/>
    <mergeCell ref="AC89:AC91"/>
    <mergeCell ref="A92:A93"/>
    <mergeCell ref="K92:K93"/>
    <mergeCell ref="V92:V93"/>
    <mergeCell ref="AB92:AB93"/>
    <mergeCell ref="AC92:AC93"/>
    <mergeCell ref="A94:A95"/>
    <mergeCell ref="K94:K95"/>
    <mergeCell ref="V94:V95"/>
    <mergeCell ref="AB94:AB95"/>
    <mergeCell ref="AC94:AC9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