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<sst xmlns="http://schemas.openxmlformats.org/spreadsheetml/2006/main" uniqueCount="236">
  <si>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12月</t>
  </si>
  <si>
    <t>パートナー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</si>
  <si>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</si>
  <si>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</si>
  <si>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</si>
  <si>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</si>
  <si>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</si>
  <si>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</si>
  <si>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</si>
  <si>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</si>
  <si>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</si>
  <si>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</si>
  <si>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</si>
  <si>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</si>
  <si>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</si>
  <si>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</si>
  <si>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</si>
  <si>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</si>
  <si>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</si>
  <si>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</si>
  <si>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</si>
  <si>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</si>
  <si>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</si>
  <si>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</si>
  <si>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</si>
  <si>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</si>
  <si>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</si>
  <si>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</si>
  <si>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</si>
  <si>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</si>
  <si>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</si>
  <si>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</si>
  <si>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</si>
  <si>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</si>
  <si>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</si>
  <si>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</si>
  <si>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</si>
  <si>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</si>
  <si>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</si>
  <si>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</si>
  <si>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</si>
  <si>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</si>
  <si>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</si>
  <si>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</si>
  <si>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</si>
  <si>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</si>
  <si>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</si>
  <si>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</si>
  <si>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</si>
  <si>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</si>
  <si>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</si>
  <si>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</si>
  <si>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</si>
  <si>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</si>
  <si>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</si>
  <si>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</si>
  <si>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</si>
  <si>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pp575</t>
  </si>
  <si>
    <t>インターカラー</t>
  </si>
  <si>
    <t>※パートナー全面</t>
  </si>
  <si>
    <t>女性からナンパしてほしい版風「求む」キャッチ</t>
  </si>
  <si>
    <t>lp01</t>
  </si>
  <si>
    <t>ニッカン関西</t>
  </si>
  <si>
    <t>4C全面</t>
  </si>
  <si>
    <t>12月30日(日)</t>
  </si>
  <si>
    <t>pp576</t>
  </si>
  <si>
    <t>空電</t>
  </si>
  <si>
    <t>pp577</t>
  </si>
  <si>
    <t>※女性からナンパしてほしい版風</t>
  </si>
  <si>
    <t>「S級熟女から逆指名」</t>
  </si>
  <si>
    <t>スポニチ西部</t>
  </si>
  <si>
    <t>半2段つかみ10段保証</t>
  </si>
  <si>
    <t>10段保証</t>
  </si>
  <si>
    <t>pp578</t>
  </si>
  <si>
    <t>pp579</t>
  </si>
  <si>
    <t>★C版</t>
  </si>
  <si>
    <t>「依存症男性急増中！？」キャッチ</t>
  </si>
  <si>
    <t>スポニチ関東</t>
  </si>
  <si>
    <t>全5段</t>
  </si>
  <si>
    <t>12月06日(木)</t>
  </si>
  <si>
    <t>pp580</t>
  </si>
  <si>
    <t>pp581</t>
  </si>
  <si>
    <t>「40代女性の逆襲。」キャッチ</t>
  </si>
  <si>
    <t>pp582</t>
  </si>
  <si>
    <t>pp583</t>
  </si>
  <si>
    <t>「中高年の男性急募」キャッチ</t>
  </si>
  <si>
    <t>スポニチ関西</t>
  </si>
  <si>
    <t>12月23日(日)</t>
  </si>
  <si>
    <t>pp584</t>
  </si>
  <si>
    <t>pp585</t>
  </si>
  <si>
    <t>12月08日(土)</t>
  </si>
  <si>
    <t>pp586</t>
  </si>
  <si>
    <t>pp587</t>
  </si>
  <si>
    <t>「40代女性が恋愛リベンジ」キャッチ</t>
  </si>
  <si>
    <t>サンスポ関東</t>
  </si>
  <si>
    <t>12月24日(月)</t>
  </si>
  <si>
    <t>pp588</t>
  </si>
  <si>
    <t>pp589</t>
  </si>
  <si>
    <t>「中高年の男性急募」キャッチ※携帯を手放せない男性急増中！？</t>
  </si>
  <si>
    <t>サンスポ関西</t>
  </si>
  <si>
    <t>12月16日(日)</t>
  </si>
  <si>
    <t>pp590</t>
  </si>
  <si>
    <t>pp591</t>
  </si>
  <si>
    <t>※雑誌版 SPA</t>
  </si>
  <si>
    <t>「求む」キャッチ</t>
  </si>
  <si>
    <t>スポーツ報知関東</t>
  </si>
  <si>
    <t>12月02日(日)</t>
  </si>
  <si>
    <t>pp592</t>
  </si>
  <si>
    <t>pp593</t>
  </si>
  <si>
    <t>ニッカン関東</t>
  </si>
  <si>
    <t>12月15日(土)</t>
  </si>
  <si>
    <t>pp594</t>
  </si>
  <si>
    <t>pp595</t>
  </si>
  <si>
    <t>※C版</t>
  </si>
  <si>
    <t>ニッカン関東・平日</t>
  </si>
  <si>
    <t>12月21日(金)</t>
  </si>
  <si>
    <t>pp596</t>
  </si>
  <si>
    <t>pp597</t>
  </si>
  <si>
    <t>「記事23」キャッチ「男の夢をかなえます 超美熟女から逆指名</t>
  </si>
  <si>
    <t>pp598</t>
  </si>
  <si>
    <t>pp599</t>
  </si>
  <si>
    <t>デイリースポーツ関西</t>
  </si>
  <si>
    <t>4C終面全5段</t>
  </si>
  <si>
    <t>12月17日(月)</t>
  </si>
  <si>
    <t>pp600</t>
  </si>
  <si>
    <t>pp601</t>
  </si>
  <si>
    <t>※記事20</t>
  </si>
  <si>
    <t>4C終面雑報</t>
  </si>
  <si>
    <t>12月03日(月)</t>
  </si>
  <si>
    <t>pp602</t>
  </si>
  <si>
    <t>pp603</t>
  </si>
  <si>
    <t>※記事23</t>
  </si>
  <si>
    <t>12月13日(木)</t>
  </si>
  <si>
    <t>pp604</t>
  </si>
  <si>
    <t>pp605</t>
  </si>
  <si>
    <t>★記事32</t>
  </si>
  <si>
    <t>5分で出会って</t>
  </si>
  <si>
    <t>12月09日(日)</t>
  </si>
  <si>
    <t>pp606</t>
  </si>
  <si>
    <t>pp607</t>
  </si>
  <si>
    <t>★記事47</t>
  </si>
  <si>
    <t>もう我慢できない。今すぐ出会いたい。</t>
  </si>
  <si>
    <t>4C雑報</t>
  </si>
  <si>
    <t>pp608</t>
  </si>
  <si>
    <t>pp609</t>
  </si>
  <si>
    <t>★記事48</t>
  </si>
  <si>
    <t>57歳、明日初デート。俺はまた男になる。</t>
  </si>
  <si>
    <t>pp610</t>
  </si>
  <si>
    <t>pp611</t>
  </si>
  <si>
    <t>★記事49</t>
  </si>
  <si>
    <t>出会うのは簡単。問題は出会った後だ。</t>
  </si>
  <si>
    <t>pp612</t>
  </si>
  <si>
    <t>pp613</t>
  </si>
  <si>
    <t>★記事50</t>
  </si>
  <si>
    <t>献身交際。キュートな五十路妻。</t>
  </si>
  <si>
    <t>pp614</t>
  </si>
  <si>
    <t>pp615</t>
  </si>
  <si>
    <t>12月22日(土)</t>
  </si>
  <si>
    <t>pp616</t>
  </si>
  <si>
    <t>pp617</t>
  </si>
  <si>
    <t>pp618</t>
  </si>
  <si>
    <t>pp619</t>
  </si>
  <si>
    <t>12月29日(土)</t>
  </si>
  <si>
    <t>pp620</t>
  </si>
  <si>
    <t>pp621</t>
  </si>
  <si>
    <t>pp622</t>
  </si>
  <si>
    <t>pp623</t>
  </si>
  <si>
    <t>4C記事枠</t>
  </si>
  <si>
    <t>pp624</t>
  </si>
  <si>
    <t>pp625</t>
  </si>
  <si>
    <t>pp626</t>
  </si>
  <si>
    <t>pp627</t>
  </si>
  <si>
    <t>6月クレジットさん新1</t>
  </si>
  <si>
    <t>pp628</t>
  </si>
  <si>
    <t>(空電共通)</t>
  </si>
  <si>
    <t>共通</t>
  </si>
  <si>
    <t>pp629</t>
  </si>
  <si>
    <t>道新スポーツ</t>
  </si>
  <si>
    <t>12月01日(土)</t>
  </si>
  <si>
    <t>pp630</t>
  </si>
  <si>
    <t>pp631</t>
  </si>
  <si>
    <t>記事23「男の夢をかなえます 超美熟女から逆指名</t>
  </si>
  <si>
    <t>pp632</t>
  </si>
  <si>
    <t>記事24「S級熟女から逆指名」</t>
  </si>
  <si>
    <t>pp633</t>
  </si>
  <si>
    <t>記事25「ホントにこんなおばさんでもいいの？四十路女性と濃密出会い」</t>
  </si>
  <si>
    <t>pp634</t>
  </si>
  <si>
    <t>空電 (共通)</t>
  </si>
  <si>
    <t>pp635</t>
  </si>
  <si>
    <t>pp636</t>
  </si>
  <si>
    <t>pp637</t>
  </si>
  <si>
    <t>pp638</t>
  </si>
  <si>
    <t>pp639</t>
  </si>
  <si>
    <t>九スポ・男セン面直下</t>
  </si>
  <si>
    <t>pp640</t>
  </si>
  <si>
    <t>pp641</t>
  </si>
  <si>
    <t>スポーツ報知関西</t>
  </si>
  <si>
    <t>pp642</t>
  </si>
  <si>
    <t>pp645</t>
  </si>
  <si>
    <t>スポーツ報知関西 ※2日補填</t>
  </si>
  <si>
    <t>pp646</t>
  </si>
  <si>
    <t>pp647</t>
  </si>
  <si>
    <t>「女性と出会って5分で一線を越える」</t>
  </si>
  <si>
    <t>スポーツ報知関西 ※8日補填</t>
  </si>
  <si>
    <t>pp648</t>
  </si>
  <si>
    <t>pp643</t>
  </si>
  <si>
    <t>東スポ・大スポ・九スポ・中京</t>
  </si>
  <si>
    <t>記事枠</t>
  </si>
  <si>
    <t>12月28日(金)</t>
  </si>
  <si>
    <t>pp644</t>
  </si>
  <si>
    <t>新聞 TOTAL</t>
  </si>
  <si>
    <t>●DVD 広告</t>
  </si>
  <si>
    <t>vm061</t>
  </si>
  <si>
    <t>アドライヴ</t>
  </si>
  <si>
    <t>一水社</t>
  </si>
  <si>
    <t>DVDパス_空電説明</t>
  </si>
  <si>
    <t>実録最新しろうと美人妻地下DVD270分GOLD</t>
  </si>
  <si>
    <t>DVD袋裏4C</t>
  </si>
  <si>
    <t>vm062</t>
  </si>
  <si>
    <t>vm067</t>
  </si>
  <si>
    <t>しろうと美人妻中出し地下DVD18時間 柔らかく激しく締め付けて</t>
  </si>
  <si>
    <t>DVD貼付け面4C1/2P</t>
  </si>
  <si>
    <t>12月11日(火)</t>
  </si>
  <si>
    <t>vm068</t>
  </si>
  <si>
    <t>vm063</t>
  </si>
  <si>
    <t>大洋図書</t>
  </si>
  <si>
    <t>制服少女COLLECTION</t>
  </si>
  <si>
    <t>DVD対向4C1P</t>
  </si>
  <si>
    <t>vm064</t>
  </si>
  <si>
    <t>vm065</t>
  </si>
  <si>
    <t>インフォメディア</t>
  </si>
  <si>
    <t>プレミア熟女</t>
  </si>
  <si>
    <t>DVD袋裏1C+コンテンツ枠</t>
  </si>
  <si>
    <t>12月27日(木)</t>
  </si>
  <si>
    <t>vm066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</si>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</sst>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0.2875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320000</v>
      </c>
      <c r="L6" s="79">
        <v>20</v>
      </c>
      <c r="M6" s="79">
        <v>0</v>
      </c>
      <c r="N6" s="79">
        <v>98</v>
      </c>
      <c r="O6" s="88">
        <v>15</v>
      </c>
      <c r="P6" s="89">
        <v>0</v>
      </c>
      <c r="Q6" s="90">
        <f>O6+P6</f>
        <v>15</v>
      </c>
      <c r="R6" s="80">
        <f>IFERROR(Q6/N6,"-")</f>
        <v>0.1530612244898</v>
      </c>
      <c r="S6" s="79">
        <v>1</v>
      </c>
      <c r="T6" s="79">
        <v>7</v>
      </c>
      <c r="U6" s="80">
        <f>IFERROR(T6/(Q6),"-")</f>
        <v>0.46666666666667</v>
      </c>
      <c r="V6" s="81">
        <f>IFERROR(K6/SUM(Q6:Q7),"-")</f>
        <v>9696.9696969697</v>
      </c>
      <c r="W6" s="82">
        <v>3</v>
      </c>
      <c r="X6" s="80">
        <f>IF(Q6=0,"-",W6/Q6)</f>
        <v>0.2</v>
      </c>
      <c r="Y6" s="181">
        <v>16000</v>
      </c>
      <c r="Z6" s="182">
        <f>IFERROR(Y6/Q6,"-")</f>
        <v>1066.6666666667</v>
      </c>
      <c r="AA6" s="182">
        <f>IFERROR(Y6/W6,"-")</f>
        <v>5333.3333333333</v>
      </c>
      <c r="AB6" s="176">
        <f>SUM(Y6:Y7)-SUM(K6:K7)</f>
        <v>-228000</v>
      </c>
      <c r="AC6" s="83">
        <f>SUM(Y6:Y7)/SUM(K6:K7)</f>
        <v>0.2875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0.066666666666667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0.33333333333333</v>
      </c>
      <c r="BQ6" s="118">
        <v>2</v>
      </c>
      <c r="BR6" s="119">
        <f>IFERROR(BQ6/BO6,"-")</f>
        <v>0.4</v>
      </c>
      <c r="BS6" s="120">
        <v>8000</v>
      </c>
      <c r="BT6" s="121">
        <f>IFERROR(BS6/BO6,"-")</f>
        <v>1600</v>
      </c>
      <c r="BU6" s="122">
        <v>2</v>
      </c>
      <c r="BV6" s="122"/>
      <c r="BW6" s="122"/>
      <c r="BX6" s="123">
        <v>3</v>
      </c>
      <c r="BY6" s="124">
        <f>IF(Q6=0,"",IF(BX6=0,"",(BX6/Q6)))</f>
        <v>0.2</v>
      </c>
      <c r="BZ6" s="125">
        <v>1</v>
      </c>
      <c r="CA6" s="126">
        <f>IFERROR(BZ6/BX6,"-")</f>
        <v>0.33333333333333</v>
      </c>
      <c r="CB6" s="127">
        <v>8000</v>
      </c>
      <c r="CC6" s="128">
        <f>IFERROR(CB6/BX6,"-")</f>
        <v>2666.6666666667</v>
      </c>
      <c r="CD6" s="129"/>
      <c r="CE6" s="129">
        <v>1</v>
      </c>
      <c r="CF6" s="129"/>
      <c r="CG6" s="130">
        <v>1</v>
      </c>
      <c r="CH6" s="131">
        <f>IF(Q6=0,"",IF(CG6=0,"",(CG6/Q6)))</f>
        <v>0.066666666666667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3</v>
      </c>
      <c r="CQ6" s="138">
        <v>16000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56</v>
      </c>
      <c r="M7" s="79">
        <v>48</v>
      </c>
      <c r="N7" s="79">
        <v>15</v>
      </c>
      <c r="O7" s="88">
        <v>18</v>
      </c>
      <c r="P7" s="89">
        <v>0</v>
      </c>
      <c r="Q7" s="90">
        <f>O7+P7</f>
        <v>18</v>
      </c>
      <c r="R7" s="80">
        <f>IFERROR(Q7/N7,"-")</f>
        <v>1.2</v>
      </c>
      <c r="S7" s="79">
        <v>2</v>
      </c>
      <c r="T7" s="79">
        <v>3</v>
      </c>
      <c r="U7" s="80">
        <f>IFERROR(T7/(Q7),"-")</f>
        <v>0.16666666666667</v>
      </c>
      <c r="V7" s="81"/>
      <c r="W7" s="82">
        <v>4</v>
      </c>
      <c r="X7" s="80">
        <f>IF(Q7=0,"-",W7/Q7)</f>
        <v>0.22222222222222</v>
      </c>
      <c r="Y7" s="181">
        <v>76000</v>
      </c>
      <c r="Z7" s="182">
        <f>IFERROR(Y7/Q7,"-")</f>
        <v>4222.2222222222</v>
      </c>
      <c r="AA7" s="182">
        <f>IFERROR(Y7/W7,"-")</f>
        <v>19000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0.055555555555556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0.055555555555556</v>
      </c>
      <c r="BH7" s="109">
        <v>1</v>
      </c>
      <c r="BI7" s="111">
        <f>IFERROR(BH7/BF7,"-")</f>
        <v>1</v>
      </c>
      <c r="BJ7" s="112">
        <v>8000</v>
      </c>
      <c r="BK7" s="113">
        <f>IFERROR(BJ7/BF7,"-")</f>
        <v>8000</v>
      </c>
      <c r="BL7" s="114"/>
      <c r="BM7" s="114">
        <v>1</v>
      </c>
      <c r="BN7" s="114"/>
      <c r="BO7" s="116">
        <v>11</v>
      </c>
      <c r="BP7" s="117">
        <f>IF(Q7=0,"",IF(BO7=0,"",(BO7/Q7)))</f>
        <v>0.61111111111111</v>
      </c>
      <c r="BQ7" s="118">
        <v>2</v>
      </c>
      <c r="BR7" s="119">
        <f>IFERROR(BQ7/BO7,"-")</f>
        <v>0.18181818181818</v>
      </c>
      <c r="BS7" s="120">
        <v>58000</v>
      </c>
      <c r="BT7" s="121">
        <f>IFERROR(BS7/BO7,"-")</f>
        <v>5272.7272727273</v>
      </c>
      <c r="BU7" s="122">
        <v>1</v>
      </c>
      <c r="BV7" s="122"/>
      <c r="BW7" s="122">
        <v>1</v>
      </c>
      <c r="BX7" s="123">
        <v>5</v>
      </c>
      <c r="BY7" s="124">
        <f>IF(Q7=0,"",IF(BX7=0,"",(BX7/Q7)))</f>
        <v>0.27777777777778</v>
      </c>
      <c r="BZ7" s="125">
        <v>1</v>
      </c>
      <c r="CA7" s="126">
        <f>IFERROR(BZ7/BX7,"-")</f>
        <v>0.2</v>
      </c>
      <c r="CB7" s="127">
        <v>10000</v>
      </c>
      <c r="CC7" s="128">
        <f>IFERROR(CB7/BX7,"-")</f>
        <v>2000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76000</v>
      </c>
      <c r="CR7" s="138">
        <v>55000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0.232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87" t="s">
        <v>72</v>
      </c>
      <c r="K8" s="176">
        <v>250000</v>
      </c>
      <c r="L8" s="79">
        <v>26</v>
      </c>
      <c r="M8" s="79">
        <v>0</v>
      </c>
      <c r="N8" s="79">
        <v>86</v>
      </c>
      <c r="O8" s="88">
        <v>13</v>
      </c>
      <c r="P8" s="89">
        <v>0</v>
      </c>
      <c r="Q8" s="90">
        <f>O8+P8</f>
        <v>13</v>
      </c>
      <c r="R8" s="80">
        <f>IFERROR(Q8/N8,"-")</f>
        <v>0.15116279069767</v>
      </c>
      <c r="S8" s="79">
        <v>1</v>
      </c>
      <c r="T8" s="79">
        <v>1</v>
      </c>
      <c r="U8" s="80">
        <f>IFERROR(T8/(Q8),"-")</f>
        <v>0.076923076923077</v>
      </c>
      <c r="V8" s="81">
        <f>IFERROR(K8/SUM(Q8:Q9),"-")</f>
        <v>11904.761904762</v>
      </c>
      <c r="W8" s="82">
        <v>3</v>
      </c>
      <c r="X8" s="80">
        <f>IF(Q8=0,"-",W8/Q8)</f>
        <v>0.23076923076923</v>
      </c>
      <c r="Y8" s="181">
        <v>18000</v>
      </c>
      <c r="Z8" s="182">
        <f>IFERROR(Y8/Q8,"-")</f>
        <v>1384.6153846154</v>
      </c>
      <c r="AA8" s="182">
        <f>IFERROR(Y8/W8,"-")</f>
        <v>6000</v>
      </c>
      <c r="AB8" s="176">
        <f>SUM(Y8:Y9)-SUM(K8:K9)</f>
        <v>-192000</v>
      </c>
      <c r="AC8" s="83">
        <f>SUM(Y8:Y9)/SUM(K8:K9)</f>
        <v>0.232</v>
      </c>
      <c r="AD8" s="77"/>
      <c r="AE8" s="91">
        <v>1</v>
      </c>
      <c r="AF8" s="92">
        <f>IF(Q8=0,"",IF(AE8=0,"",(AE8/Q8)))</f>
        <v>0.076923076923077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0.076923076923077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0.23076923076923</v>
      </c>
      <c r="AY8" s="103">
        <v>1</v>
      </c>
      <c r="AZ8" s="105">
        <f>IFERROR(AY8/AW8,"-")</f>
        <v>0.33333333333333</v>
      </c>
      <c r="BA8" s="106">
        <v>10000</v>
      </c>
      <c r="BB8" s="107">
        <f>IFERROR(BA8/AW8,"-")</f>
        <v>3333.3333333333</v>
      </c>
      <c r="BC8" s="108">
        <v>1</v>
      </c>
      <c r="BD8" s="108"/>
      <c r="BE8" s="108"/>
      <c r="BF8" s="109">
        <v>2</v>
      </c>
      <c r="BG8" s="110">
        <f>IF(Q8=0,"",IF(BF8=0,"",(BF8/Q8)))</f>
        <v>0.15384615384615</v>
      </c>
      <c r="BH8" s="109">
        <v>1</v>
      </c>
      <c r="BI8" s="111">
        <f>IFERROR(BH8/BF8,"-")</f>
        <v>0.5</v>
      </c>
      <c r="BJ8" s="112">
        <v>3000</v>
      </c>
      <c r="BK8" s="113">
        <f>IFERROR(BJ8/BF8,"-")</f>
        <v>1500</v>
      </c>
      <c r="BL8" s="114">
        <v>1</v>
      </c>
      <c r="BM8" s="114"/>
      <c r="BN8" s="114"/>
      <c r="BO8" s="116">
        <v>5</v>
      </c>
      <c r="BP8" s="117">
        <f>IF(Q8=0,"",IF(BO8=0,"",(BO8/Q8)))</f>
        <v>0.38461538461538</v>
      </c>
      <c r="BQ8" s="118">
        <v>1</v>
      </c>
      <c r="BR8" s="119">
        <f>IFERROR(BQ8/BO8,"-")</f>
        <v>0.2</v>
      </c>
      <c r="BS8" s="120">
        <v>5000</v>
      </c>
      <c r="BT8" s="121">
        <f>IFERROR(BS8/BO8,"-")</f>
        <v>1000</v>
      </c>
      <c r="BU8" s="122">
        <v>1</v>
      </c>
      <c r="BV8" s="122"/>
      <c r="BW8" s="122"/>
      <c r="BX8" s="123">
        <v>1</v>
      </c>
      <c r="BY8" s="124">
        <f>IF(Q8=0,"",IF(BX8=0,"",(BX8/Q8)))</f>
        <v>0.076923076923077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18000</v>
      </c>
      <c r="CR8" s="138">
        <v>10000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62</v>
      </c>
      <c r="M9" s="79">
        <v>36</v>
      </c>
      <c r="N9" s="79">
        <v>11</v>
      </c>
      <c r="O9" s="88">
        <v>8</v>
      </c>
      <c r="P9" s="89">
        <v>0</v>
      </c>
      <c r="Q9" s="90">
        <f>O9+P9</f>
        <v>8</v>
      </c>
      <c r="R9" s="80">
        <f>IFERROR(Q9/N9,"-")</f>
        <v>0.72727272727273</v>
      </c>
      <c r="S9" s="79">
        <v>3</v>
      </c>
      <c r="T9" s="79">
        <v>0</v>
      </c>
      <c r="U9" s="80">
        <f>IFERROR(T9/(Q9),"-")</f>
        <v>0</v>
      </c>
      <c r="V9" s="81"/>
      <c r="W9" s="82">
        <v>3</v>
      </c>
      <c r="X9" s="80">
        <f>IF(Q9=0,"-",W9/Q9)</f>
        <v>0.375</v>
      </c>
      <c r="Y9" s="181">
        <v>40000</v>
      </c>
      <c r="Z9" s="182">
        <f>IFERROR(Y9/Q9,"-")</f>
        <v>5000</v>
      </c>
      <c r="AA9" s="182">
        <f>IFERROR(Y9/W9,"-")</f>
        <v>13333.333333333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0.125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0.375</v>
      </c>
      <c r="BQ9" s="118">
        <v>1</v>
      </c>
      <c r="BR9" s="119">
        <f>IFERROR(BQ9/BO9,"-")</f>
        <v>0.33333333333333</v>
      </c>
      <c r="BS9" s="120">
        <v>13000</v>
      </c>
      <c r="BT9" s="121">
        <f>IFERROR(BS9/BO9,"-")</f>
        <v>4333.3333333333</v>
      </c>
      <c r="BU9" s="122"/>
      <c r="BV9" s="122"/>
      <c r="BW9" s="122">
        <v>1</v>
      </c>
      <c r="BX9" s="123">
        <v>2</v>
      </c>
      <c r="BY9" s="124">
        <f>IF(Q9=0,"",IF(BX9=0,"",(BX9/Q9)))</f>
        <v>0.25</v>
      </c>
      <c r="BZ9" s="125">
        <v>2</v>
      </c>
      <c r="CA9" s="126">
        <f>IFERROR(BZ9/BX9,"-")</f>
        <v>1</v>
      </c>
      <c r="CB9" s="127">
        <v>27000</v>
      </c>
      <c r="CC9" s="128">
        <f>IFERROR(CB9/BX9,"-")</f>
        <v>13500</v>
      </c>
      <c r="CD9" s="129"/>
      <c r="CE9" s="129"/>
      <c r="CF9" s="129">
        <v>2</v>
      </c>
      <c r="CG9" s="130">
        <v>1</v>
      </c>
      <c r="CH9" s="131">
        <f>IF(Q9=0,"",IF(CG9=0,"",(CG9/Q9)))</f>
        <v>0.125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40000</v>
      </c>
      <c r="CR9" s="138">
        <v>18000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1.4</v>
      </c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77</v>
      </c>
      <c r="I10" s="87" t="s">
        <v>78</v>
      </c>
      <c r="J10" s="87" t="s">
        <v>79</v>
      </c>
      <c r="K10" s="176">
        <v>120000</v>
      </c>
      <c r="L10" s="79">
        <v>3</v>
      </c>
      <c r="M10" s="79">
        <v>0</v>
      </c>
      <c r="N10" s="79">
        <v>24</v>
      </c>
      <c r="O10" s="88">
        <v>2</v>
      </c>
      <c r="P10" s="89">
        <v>0</v>
      </c>
      <c r="Q10" s="90">
        <f>O10+P10</f>
        <v>2</v>
      </c>
      <c r="R10" s="80">
        <f>IFERROR(Q10/N10,"-")</f>
        <v>0.083333333333333</v>
      </c>
      <c r="S10" s="79">
        <v>0</v>
      </c>
      <c r="T10" s="79">
        <v>1</v>
      </c>
      <c r="U10" s="80">
        <f>IFERROR(T10/(Q10),"-")</f>
        <v>0.5</v>
      </c>
      <c r="V10" s="81">
        <f>IFERROR(K10/SUM(Q10:Q11),"-")</f>
        <v>15000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48000</v>
      </c>
      <c r="AC10" s="83">
        <f>SUM(Y10:Y11)/SUM(K10:K11)</f>
        <v>1.4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80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45</v>
      </c>
      <c r="M11" s="79">
        <v>23</v>
      </c>
      <c r="N11" s="79">
        <v>13</v>
      </c>
      <c r="O11" s="88">
        <v>6</v>
      </c>
      <c r="P11" s="89">
        <v>0</v>
      </c>
      <c r="Q11" s="90">
        <f>O11+P11</f>
        <v>6</v>
      </c>
      <c r="R11" s="80">
        <f>IFERROR(Q11/N11,"-")</f>
        <v>0.46153846153846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0.16666666666667</v>
      </c>
      <c r="Y11" s="181">
        <v>168000</v>
      </c>
      <c r="Z11" s="182">
        <f>IFERROR(Y11/Q11,"-")</f>
        <v>28000</v>
      </c>
      <c r="AA11" s="182">
        <f>IFERROR(Y11/W11,"-")</f>
        <v>168000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0.16666666666667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0.16666666666667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3</v>
      </c>
      <c r="BY11" s="124">
        <f>IF(Q11=0,"",IF(BX11=0,"",(BX11/Q11)))</f>
        <v>0.5</v>
      </c>
      <c r="BZ11" s="125">
        <v>1</v>
      </c>
      <c r="CA11" s="126">
        <f>IFERROR(BZ11/BX11,"-")</f>
        <v>0.33333333333333</v>
      </c>
      <c r="CB11" s="127">
        <v>168000</v>
      </c>
      <c r="CC11" s="128">
        <f>IFERROR(CB11/BX11,"-")</f>
        <v>56000</v>
      </c>
      <c r="CD11" s="129"/>
      <c r="CE11" s="129"/>
      <c r="CF11" s="129">
        <v>1</v>
      </c>
      <c r="CG11" s="130">
        <v>1</v>
      </c>
      <c r="CH11" s="131">
        <f>IF(Q11=0,"",IF(CG11=0,"",(CG11/Q11)))</f>
        <v>0.16666666666667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168000</v>
      </c>
      <c r="CR11" s="138">
        <v>168000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1.3416666666667</v>
      </c>
      <c r="B12" s="184" t="s">
        <v>81</v>
      </c>
      <c r="C12" s="184" t="s">
        <v>58</v>
      </c>
      <c r="D12" s="184"/>
      <c r="E12" s="184" t="s">
        <v>75</v>
      </c>
      <c r="F12" s="184" t="s">
        <v>82</v>
      </c>
      <c r="G12" s="184" t="s">
        <v>61</v>
      </c>
      <c r="H12" s="87" t="s">
        <v>77</v>
      </c>
      <c r="I12" s="87" t="s">
        <v>78</v>
      </c>
      <c r="J12" s="185" t="s">
        <v>64</v>
      </c>
      <c r="K12" s="176">
        <v>120000</v>
      </c>
      <c r="L12" s="79">
        <v>5</v>
      </c>
      <c r="M12" s="79">
        <v>0</v>
      </c>
      <c r="N12" s="79">
        <v>25</v>
      </c>
      <c r="O12" s="88">
        <v>4</v>
      </c>
      <c r="P12" s="89">
        <v>0</v>
      </c>
      <c r="Q12" s="90">
        <f>O12+P12</f>
        <v>4</v>
      </c>
      <c r="R12" s="80">
        <f>IFERROR(Q12/N12,"-")</f>
        <v>0.16</v>
      </c>
      <c r="S12" s="79">
        <v>1</v>
      </c>
      <c r="T12" s="79">
        <v>1</v>
      </c>
      <c r="U12" s="80">
        <f>IFERROR(T12/(Q12),"-")</f>
        <v>0.25</v>
      </c>
      <c r="V12" s="81">
        <f>IFERROR(K12/SUM(Q12:Q13),"-")</f>
        <v>12000</v>
      </c>
      <c r="W12" s="82">
        <v>1</v>
      </c>
      <c r="X12" s="80">
        <f>IF(Q12=0,"-",W12/Q12)</f>
        <v>0.25</v>
      </c>
      <c r="Y12" s="181">
        <v>158000</v>
      </c>
      <c r="Z12" s="182">
        <f>IFERROR(Y12/Q12,"-")</f>
        <v>39500</v>
      </c>
      <c r="AA12" s="182">
        <f>IFERROR(Y12/W12,"-")</f>
        <v>158000</v>
      </c>
      <c r="AB12" s="176">
        <f>SUM(Y12:Y13)-SUM(K12:K13)</f>
        <v>41000</v>
      </c>
      <c r="AC12" s="83">
        <f>SUM(Y12:Y13)/SUM(K12:K13)</f>
        <v>1.3416666666667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0.25</v>
      </c>
      <c r="BQ12" s="118">
        <v>1</v>
      </c>
      <c r="BR12" s="119">
        <f>IFERROR(BQ12/BO12,"-")</f>
        <v>1</v>
      </c>
      <c r="BS12" s="120">
        <v>158000</v>
      </c>
      <c r="BT12" s="121">
        <f>IFERROR(BS12/BO12,"-")</f>
        <v>158000</v>
      </c>
      <c r="BU12" s="122"/>
      <c r="BV12" s="122"/>
      <c r="BW12" s="122">
        <v>1</v>
      </c>
      <c r="BX12" s="123">
        <v>1</v>
      </c>
      <c r="BY12" s="124">
        <f>IF(Q12=0,"",IF(BX12=0,"",(BX12/Q12)))</f>
        <v>0.25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158000</v>
      </c>
      <c r="CR12" s="138">
        <v>158000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83</v>
      </c>
      <c r="C13" s="184" t="s">
        <v>58</v>
      </c>
      <c r="D13" s="184"/>
      <c r="E13" s="184" t="s">
        <v>75</v>
      </c>
      <c r="F13" s="184" t="s">
        <v>82</v>
      </c>
      <c r="G13" s="184" t="s">
        <v>66</v>
      </c>
      <c r="H13" s="87"/>
      <c r="I13" s="87"/>
      <c r="J13" s="87"/>
      <c r="K13" s="176"/>
      <c r="L13" s="79">
        <v>29</v>
      </c>
      <c r="M13" s="79">
        <v>17</v>
      </c>
      <c r="N13" s="79">
        <v>15</v>
      </c>
      <c r="O13" s="88">
        <v>6</v>
      </c>
      <c r="P13" s="89">
        <v>0</v>
      </c>
      <c r="Q13" s="90">
        <f>O13+P13</f>
        <v>6</v>
      </c>
      <c r="R13" s="80">
        <f>IFERROR(Q13/N13,"-")</f>
        <v>0.4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0.16666666666667</v>
      </c>
      <c r="Y13" s="181">
        <v>3000</v>
      </c>
      <c r="Z13" s="182">
        <f>IFERROR(Y13/Q13,"-")</f>
        <v>500</v>
      </c>
      <c r="AA13" s="182">
        <f>IFERROR(Y13/W13,"-")</f>
        <v>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0.16666666666667</v>
      </c>
      <c r="CI13" s="132">
        <v>1</v>
      </c>
      <c r="CJ13" s="133">
        <f>IFERROR(CI13/CG13,"-")</f>
        <v>1</v>
      </c>
      <c r="CK13" s="134">
        <v>3000</v>
      </c>
      <c r="CL13" s="135">
        <f>IFERROR(CK13/CG13,"-")</f>
        <v>3000</v>
      </c>
      <c r="CM13" s="136">
        <v>1</v>
      </c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2.2666666666667</v>
      </c>
      <c r="B14" s="184" t="s">
        <v>84</v>
      </c>
      <c r="C14" s="184" t="s">
        <v>58</v>
      </c>
      <c r="D14" s="184"/>
      <c r="E14" s="184" t="s">
        <v>75</v>
      </c>
      <c r="F14" s="184" t="s">
        <v>85</v>
      </c>
      <c r="G14" s="184" t="s">
        <v>61</v>
      </c>
      <c r="H14" s="87" t="s">
        <v>86</v>
      </c>
      <c r="I14" s="87" t="s">
        <v>78</v>
      </c>
      <c r="J14" s="185" t="s">
        <v>87</v>
      </c>
      <c r="K14" s="176">
        <v>150000</v>
      </c>
      <c r="L14" s="79">
        <v>3</v>
      </c>
      <c r="M14" s="79">
        <v>0</v>
      </c>
      <c r="N14" s="79">
        <v>25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>
        <f>IFERROR(K14/SUM(Q14:Q15),"-")</f>
        <v>37500</v>
      </c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>
        <f>SUM(Y14:Y15)-SUM(K14:K15)</f>
        <v>190000</v>
      </c>
      <c r="AC14" s="83">
        <f>SUM(Y14:Y15)/SUM(K14:K15)</f>
        <v>2.2666666666667</v>
      </c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75</v>
      </c>
      <c r="F15" s="184" t="s">
        <v>85</v>
      </c>
      <c r="G15" s="184" t="s">
        <v>66</v>
      </c>
      <c r="H15" s="87"/>
      <c r="I15" s="87"/>
      <c r="J15" s="87"/>
      <c r="K15" s="176"/>
      <c r="L15" s="79">
        <v>30</v>
      </c>
      <c r="M15" s="79">
        <v>17</v>
      </c>
      <c r="N15" s="79">
        <v>24</v>
      </c>
      <c r="O15" s="88">
        <v>4</v>
      </c>
      <c r="P15" s="89">
        <v>0</v>
      </c>
      <c r="Q15" s="90">
        <f>O15+P15</f>
        <v>4</v>
      </c>
      <c r="R15" s="80">
        <f>IFERROR(Q15/N15,"-")</f>
        <v>0.16666666666667</v>
      </c>
      <c r="S15" s="79">
        <v>0</v>
      </c>
      <c r="T15" s="79">
        <v>1</v>
      </c>
      <c r="U15" s="80">
        <f>IFERROR(T15/(Q15),"-")</f>
        <v>0.25</v>
      </c>
      <c r="V15" s="81"/>
      <c r="W15" s="82">
        <v>1</v>
      </c>
      <c r="X15" s="80">
        <f>IF(Q15=0,"-",W15/Q15)</f>
        <v>0.25</v>
      </c>
      <c r="Y15" s="181">
        <v>340000</v>
      </c>
      <c r="Z15" s="182">
        <f>IFERROR(Y15/Q15,"-")</f>
        <v>85000</v>
      </c>
      <c r="AA15" s="182">
        <f>IFERROR(Y15/W15,"-")</f>
        <v>340000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0.5</v>
      </c>
      <c r="BZ15" s="125">
        <v>1</v>
      </c>
      <c r="CA15" s="126">
        <f>IFERROR(BZ15/BX15,"-")</f>
        <v>0.5</v>
      </c>
      <c r="CB15" s="127">
        <v>340000</v>
      </c>
      <c r="CC15" s="128">
        <f>IFERROR(CB15/BX15,"-")</f>
        <v>170000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340000</v>
      </c>
      <c r="CR15" s="138">
        <v>340000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0.54666666666667</v>
      </c>
      <c r="B16" s="184" t="s">
        <v>89</v>
      </c>
      <c r="C16" s="184" t="s">
        <v>58</v>
      </c>
      <c r="D16" s="184"/>
      <c r="E16" s="184" t="s">
        <v>75</v>
      </c>
      <c r="F16" s="184" t="s">
        <v>76</v>
      </c>
      <c r="G16" s="184" t="s">
        <v>61</v>
      </c>
      <c r="H16" s="87" t="s">
        <v>86</v>
      </c>
      <c r="I16" s="87" t="s">
        <v>78</v>
      </c>
      <c r="J16" s="186" t="s">
        <v>90</v>
      </c>
      <c r="K16" s="176">
        <v>150000</v>
      </c>
      <c r="L16" s="79">
        <v>15</v>
      </c>
      <c r="M16" s="79">
        <v>0</v>
      </c>
      <c r="N16" s="79">
        <v>56</v>
      </c>
      <c r="O16" s="88">
        <v>5</v>
      </c>
      <c r="P16" s="89">
        <v>0</v>
      </c>
      <c r="Q16" s="90">
        <f>O16+P16</f>
        <v>5</v>
      </c>
      <c r="R16" s="80">
        <f>IFERROR(Q16/N16,"-")</f>
        <v>0.089285714285714</v>
      </c>
      <c r="S16" s="79">
        <v>0</v>
      </c>
      <c r="T16" s="79">
        <v>2</v>
      </c>
      <c r="U16" s="80">
        <f>IFERROR(T16/(Q16),"-")</f>
        <v>0.4</v>
      </c>
      <c r="V16" s="81">
        <f>IFERROR(K16/SUM(Q16:Q17),"-")</f>
        <v>8823.5294117647</v>
      </c>
      <c r="W16" s="82">
        <v>1</v>
      </c>
      <c r="X16" s="80">
        <f>IF(Q16=0,"-",W16/Q16)</f>
        <v>0.2</v>
      </c>
      <c r="Y16" s="181">
        <v>68000</v>
      </c>
      <c r="Z16" s="182">
        <f>IFERROR(Y16/Q16,"-")</f>
        <v>13600</v>
      </c>
      <c r="AA16" s="182">
        <f>IFERROR(Y16/W16,"-")</f>
        <v>68000</v>
      </c>
      <c r="AB16" s="176">
        <f>SUM(Y16:Y17)-SUM(K16:K17)</f>
        <v>-68000</v>
      </c>
      <c r="AC16" s="83">
        <f>SUM(Y16:Y17)/SUM(K16:K17)</f>
        <v>0.54666666666667</v>
      </c>
      <c r="AD16" s="77"/>
      <c r="AE16" s="91">
        <v>1</v>
      </c>
      <c r="AF16" s="92">
        <f>IF(Q16=0,"",IF(AE16=0,"",(AE16/Q16)))</f>
        <v>0.2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0.2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0.4</v>
      </c>
      <c r="BQ16" s="118">
        <v>1</v>
      </c>
      <c r="BR16" s="119">
        <f>IFERROR(BQ16/BO16,"-")</f>
        <v>0.5</v>
      </c>
      <c r="BS16" s="120">
        <v>68000</v>
      </c>
      <c r="BT16" s="121">
        <f>IFERROR(BS16/BO16,"-")</f>
        <v>34000</v>
      </c>
      <c r="BU16" s="122"/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>
        <v>1</v>
      </c>
      <c r="CH16" s="131">
        <f>IF(Q16=0,"",IF(CG16=0,"",(CG16/Q16)))</f>
        <v>0.2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68000</v>
      </c>
      <c r="CR16" s="138">
        <v>68000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75</v>
      </c>
      <c r="F17" s="184" t="s">
        <v>76</v>
      </c>
      <c r="G17" s="184" t="s">
        <v>66</v>
      </c>
      <c r="H17" s="87"/>
      <c r="I17" s="87"/>
      <c r="J17" s="87"/>
      <c r="K17" s="176"/>
      <c r="L17" s="79">
        <v>105</v>
      </c>
      <c r="M17" s="79">
        <v>24</v>
      </c>
      <c r="N17" s="79">
        <v>24</v>
      </c>
      <c r="O17" s="88">
        <v>12</v>
      </c>
      <c r="P17" s="89">
        <v>0</v>
      </c>
      <c r="Q17" s="90">
        <f>O17+P17</f>
        <v>12</v>
      </c>
      <c r="R17" s="80">
        <f>IFERROR(Q17/N17,"-")</f>
        <v>0.5</v>
      </c>
      <c r="S17" s="79">
        <v>0</v>
      </c>
      <c r="T17" s="79">
        <v>2</v>
      </c>
      <c r="U17" s="80">
        <f>IFERROR(T17/(Q17),"-")</f>
        <v>0.16666666666667</v>
      </c>
      <c r="V17" s="81"/>
      <c r="W17" s="82">
        <v>1</v>
      </c>
      <c r="X17" s="80">
        <f>IF(Q17=0,"-",W17/Q17)</f>
        <v>0.083333333333333</v>
      </c>
      <c r="Y17" s="181">
        <v>14000</v>
      </c>
      <c r="Z17" s="182">
        <f>IFERROR(Y17/Q17,"-")</f>
        <v>1166.6666666667</v>
      </c>
      <c r="AA17" s="182">
        <f>IFERROR(Y17/W17,"-")</f>
        <v>14000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0.083333333333333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0.083333333333333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7</v>
      </c>
      <c r="BP17" s="117">
        <f>IF(Q17=0,"",IF(BO17=0,"",(BO17/Q17)))</f>
        <v>0.58333333333333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0.16666666666667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0.083333333333333</v>
      </c>
      <c r="CI17" s="132">
        <v>1</v>
      </c>
      <c r="CJ17" s="133">
        <f>IFERROR(CI17/CG17,"-")</f>
        <v>1</v>
      </c>
      <c r="CK17" s="134">
        <v>14000</v>
      </c>
      <c r="CL17" s="135">
        <f>IFERROR(CK17/CG17,"-")</f>
        <v>14000</v>
      </c>
      <c r="CM17" s="136"/>
      <c r="CN17" s="136"/>
      <c r="CO17" s="136">
        <v>1</v>
      </c>
      <c r="CP17" s="137">
        <v>1</v>
      </c>
      <c r="CQ17" s="138">
        <v>14000</v>
      </c>
      <c r="CR17" s="138">
        <v>14000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0.2</v>
      </c>
      <c r="B18" s="184" t="s">
        <v>92</v>
      </c>
      <c r="C18" s="184" t="s">
        <v>58</v>
      </c>
      <c r="D18" s="184"/>
      <c r="E18" s="184" t="s">
        <v>75</v>
      </c>
      <c r="F18" s="184" t="s">
        <v>93</v>
      </c>
      <c r="G18" s="184" t="s">
        <v>61</v>
      </c>
      <c r="H18" s="87" t="s">
        <v>94</v>
      </c>
      <c r="I18" s="87" t="s">
        <v>78</v>
      </c>
      <c r="J18" s="87" t="s">
        <v>95</v>
      </c>
      <c r="K18" s="176">
        <v>130000</v>
      </c>
      <c r="L18" s="79">
        <v>12</v>
      </c>
      <c r="M18" s="79">
        <v>0</v>
      </c>
      <c r="N18" s="79">
        <v>27</v>
      </c>
      <c r="O18" s="88">
        <v>7</v>
      </c>
      <c r="P18" s="89">
        <v>0</v>
      </c>
      <c r="Q18" s="90">
        <f>O18+P18</f>
        <v>7</v>
      </c>
      <c r="R18" s="80">
        <f>IFERROR(Q18/N18,"-")</f>
        <v>0.25925925925926</v>
      </c>
      <c r="S18" s="79">
        <v>1</v>
      </c>
      <c r="T18" s="79">
        <v>3</v>
      </c>
      <c r="U18" s="80">
        <f>IFERROR(T18/(Q18),"-")</f>
        <v>0.42857142857143</v>
      </c>
      <c r="V18" s="81">
        <f>IFERROR(K18/SUM(Q18:Q19),"-")</f>
        <v>10833.333333333</v>
      </c>
      <c r="W18" s="82">
        <v>2</v>
      </c>
      <c r="X18" s="80">
        <f>IF(Q18=0,"-",W18/Q18)</f>
        <v>0.28571428571429</v>
      </c>
      <c r="Y18" s="181">
        <v>13000</v>
      </c>
      <c r="Z18" s="182">
        <f>IFERROR(Y18/Q18,"-")</f>
        <v>1857.1428571429</v>
      </c>
      <c r="AA18" s="182">
        <f>IFERROR(Y18/W18,"-")</f>
        <v>6500</v>
      </c>
      <c r="AB18" s="176">
        <f>SUM(Y18:Y19)-SUM(K18:K19)</f>
        <v>-104000</v>
      </c>
      <c r="AC18" s="83">
        <f>SUM(Y18:Y19)/SUM(K18:K19)</f>
        <v>0.2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0.14285714285714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>
        <v>1</v>
      </c>
      <c r="BI18" s="111">
        <f>IFERROR(BH18/BF18,"-")</f>
        <v>1</v>
      </c>
      <c r="BJ18" s="112">
        <v>8000</v>
      </c>
      <c r="BK18" s="113">
        <f>IFERROR(BJ18/BF18,"-")</f>
        <v>8000</v>
      </c>
      <c r="BL18" s="114"/>
      <c r="BM18" s="114">
        <v>1</v>
      </c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4</v>
      </c>
      <c r="BY18" s="124">
        <f>IF(Q18=0,"",IF(BX18=0,"",(BX18/Q18)))</f>
        <v>0.57142857142857</v>
      </c>
      <c r="BZ18" s="125">
        <v>1</v>
      </c>
      <c r="CA18" s="126">
        <f>IFERROR(BZ18/BX18,"-")</f>
        <v>0.25</v>
      </c>
      <c r="CB18" s="127">
        <v>5000</v>
      </c>
      <c r="CC18" s="128">
        <f>IFERROR(CB18/BX18,"-")</f>
        <v>1250</v>
      </c>
      <c r="CD18" s="129">
        <v>1</v>
      </c>
      <c r="CE18" s="129"/>
      <c r="CF18" s="129"/>
      <c r="CG18" s="130">
        <v>1</v>
      </c>
      <c r="CH18" s="131">
        <f>IF(Q18=0,"",IF(CG18=0,"",(CG18/Q18)))</f>
        <v>0.14285714285714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2</v>
      </c>
      <c r="CQ18" s="138">
        <v>13000</v>
      </c>
      <c r="CR18" s="138">
        <v>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75</v>
      </c>
      <c r="F19" s="184" t="s">
        <v>93</v>
      </c>
      <c r="G19" s="184" t="s">
        <v>66</v>
      </c>
      <c r="H19" s="87"/>
      <c r="I19" s="87"/>
      <c r="J19" s="87"/>
      <c r="K19" s="176"/>
      <c r="L19" s="79">
        <v>26</v>
      </c>
      <c r="M19" s="79">
        <v>14</v>
      </c>
      <c r="N19" s="79">
        <v>1</v>
      </c>
      <c r="O19" s="88">
        <v>5</v>
      </c>
      <c r="P19" s="89">
        <v>0</v>
      </c>
      <c r="Q19" s="90">
        <f>O19+P19</f>
        <v>5</v>
      </c>
      <c r="R19" s="80">
        <f>IFERROR(Q19/N19,"-")</f>
        <v>5</v>
      </c>
      <c r="S19" s="79">
        <v>1</v>
      </c>
      <c r="T19" s="79">
        <v>2</v>
      </c>
      <c r="U19" s="80">
        <f>IFERROR(T19/(Q19),"-")</f>
        <v>0.4</v>
      </c>
      <c r="V19" s="81"/>
      <c r="W19" s="82">
        <v>1</v>
      </c>
      <c r="X19" s="80">
        <f>IF(Q19=0,"-",W19/Q19)</f>
        <v>0.2</v>
      </c>
      <c r="Y19" s="181">
        <v>13000</v>
      </c>
      <c r="Z19" s="182">
        <f>IFERROR(Y19/Q19,"-")</f>
        <v>2600</v>
      </c>
      <c r="AA19" s="182">
        <f>IFERROR(Y19/W19,"-")</f>
        <v>13000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0.6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>
        <v>1</v>
      </c>
      <c r="CA19" s="126">
        <f>IFERROR(BZ19/BX19,"-")</f>
        <v>1</v>
      </c>
      <c r="CB19" s="127">
        <v>13000</v>
      </c>
      <c r="CC19" s="128">
        <f>IFERROR(CB19/BX19,"-")</f>
        <v>13000</v>
      </c>
      <c r="CD19" s="129"/>
      <c r="CE19" s="129">
        <v>1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13000</v>
      </c>
      <c r="CR19" s="138">
        <v>13000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97</v>
      </c>
      <c r="C20" s="184" t="s">
        <v>58</v>
      </c>
      <c r="D20" s="184"/>
      <c r="E20" s="184" t="s">
        <v>75</v>
      </c>
      <c r="F20" s="184" t="s">
        <v>98</v>
      </c>
      <c r="G20" s="184" t="s">
        <v>61</v>
      </c>
      <c r="H20" s="87" t="s">
        <v>99</v>
      </c>
      <c r="I20" s="87" t="s">
        <v>78</v>
      </c>
      <c r="J20" s="185" t="s">
        <v>100</v>
      </c>
      <c r="K20" s="176">
        <v>130000</v>
      </c>
      <c r="L20" s="79">
        <v>9</v>
      </c>
      <c r="M20" s="79">
        <v>0</v>
      </c>
      <c r="N20" s="79">
        <v>24</v>
      </c>
      <c r="O20" s="88">
        <v>4</v>
      </c>
      <c r="P20" s="89">
        <v>0</v>
      </c>
      <c r="Q20" s="90">
        <f>O20+P20</f>
        <v>4</v>
      </c>
      <c r="R20" s="80">
        <f>IFERROR(Q20/N20,"-")</f>
        <v>0.16666666666667</v>
      </c>
      <c r="S20" s="79">
        <v>0</v>
      </c>
      <c r="T20" s="79">
        <v>0</v>
      </c>
      <c r="U20" s="80">
        <f>IFERROR(T20/(Q20),"-")</f>
        <v>0</v>
      </c>
      <c r="V20" s="81">
        <f>IFERROR(K20/SUM(Q20:Q21),"-")</f>
        <v>21666.666666667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-130000</v>
      </c>
      <c r="AC20" s="83">
        <f>SUM(Y20:Y21)/SUM(K20:K21)</f>
        <v>0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0.25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75</v>
      </c>
      <c r="F21" s="184" t="s">
        <v>98</v>
      </c>
      <c r="G21" s="184" t="s">
        <v>66</v>
      </c>
      <c r="H21" s="87"/>
      <c r="I21" s="87"/>
      <c r="J21" s="87"/>
      <c r="K21" s="176"/>
      <c r="L21" s="79">
        <v>20</v>
      </c>
      <c r="M21" s="79">
        <v>17</v>
      </c>
      <c r="N21" s="79">
        <v>8</v>
      </c>
      <c r="O21" s="88">
        <v>2</v>
      </c>
      <c r="P21" s="89">
        <v>0</v>
      </c>
      <c r="Q21" s="90">
        <f>O21+P21</f>
        <v>2</v>
      </c>
      <c r="R21" s="80">
        <f>IFERROR(Q21/N21,"-")</f>
        <v>0.25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0.13333333333333</v>
      </c>
      <c r="B22" s="184" t="s">
        <v>102</v>
      </c>
      <c r="C22" s="184" t="s">
        <v>58</v>
      </c>
      <c r="D22" s="184"/>
      <c r="E22" s="184" t="s">
        <v>103</v>
      </c>
      <c r="F22" s="184" t="s">
        <v>104</v>
      </c>
      <c r="G22" s="184" t="s">
        <v>61</v>
      </c>
      <c r="H22" s="87" t="s">
        <v>105</v>
      </c>
      <c r="I22" s="87" t="s">
        <v>78</v>
      </c>
      <c r="J22" s="185" t="s">
        <v>106</v>
      </c>
      <c r="K22" s="176">
        <v>150000</v>
      </c>
      <c r="L22" s="79">
        <v>25</v>
      </c>
      <c r="M22" s="79">
        <v>0</v>
      </c>
      <c r="N22" s="79">
        <v>97</v>
      </c>
      <c r="O22" s="88">
        <v>13</v>
      </c>
      <c r="P22" s="89">
        <v>0</v>
      </c>
      <c r="Q22" s="90">
        <f>O22+P22</f>
        <v>13</v>
      </c>
      <c r="R22" s="80">
        <f>IFERROR(Q22/N22,"-")</f>
        <v>0.1340206185567</v>
      </c>
      <c r="S22" s="79">
        <v>0</v>
      </c>
      <c r="T22" s="79">
        <v>5</v>
      </c>
      <c r="U22" s="80">
        <f>IFERROR(T22/(Q22),"-")</f>
        <v>0.38461538461538</v>
      </c>
      <c r="V22" s="81">
        <f>IFERROR(K22/SUM(Q22:Q23),"-")</f>
        <v>6818.1818181818</v>
      </c>
      <c r="W22" s="82">
        <v>1</v>
      </c>
      <c r="X22" s="80">
        <f>IF(Q22=0,"-",W22/Q22)</f>
        <v>0.076923076923077</v>
      </c>
      <c r="Y22" s="181">
        <v>20000</v>
      </c>
      <c r="Z22" s="182">
        <f>IFERROR(Y22/Q22,"-")</f>
        <v>1538.4615384615</v>
      </c>
      <c r="AA22" s="182">
        <f>IFERROR(Y22/W22,"-")</f>
        <v>20000</v>
      </c>
      <c r="AB22" s="176">
        <f>SUM(Y22:Y23)-SUM(K22:K23)</f>
        <v>-130000</v>
      </c>
      <c r="AC22" s="83">
        <f>SUM(Y22:Y23)/SUM(K22:K23)</f>
        <v>0.13333333333333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6</v>
      </c>
      <c r="BG22" s="110">
        <f>IF(Q22=0,"",IF(BF22=0,"",(BF22/Q22)))</f>
        <v>0.46153846153846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5</v>
      </c>
      <c r="BP22" s="117">
        <f>IF(Q22=0,"",IF(BO22=0,"",(BO22/Q22)))</f>
        <v>0.38461538461538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0.076923076923077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1</v>
      </c>
      <c r="CH22" s="131">
        <f>IF(Q22=0,"",IF(CG22=0,"",(CG22/Q22)))</f>
        <v>0.076923076923077</v>
      </c>
      <c r="CI22" s="132">
        <v>1</v>
      </c>
      <c r="CJ22" s="133">
        <f>IFERROR(CI22/CG22,"-")</f>
        <v>1</v>
      </c>
      <c r="CK22" s="134">
        <v>20000</v>
      </c>
      <c r="CL22" s="135">
        <f>IFERROR(CK22/CG22,"-")</f>
        <v>20000</v>
      </c>
      <c r="CM22" s="136"/>
      <c r="CN22" s="136"/>
      <c r="CO22" s="136">
        <v>1</v>
      </c>
      <c r="CP22" s="137">
        <v>1</v>
      </c>
      <c r="CQ22" s="138">
        <v>20000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107</v>
      </c>
      <c r="C23" s="184" t="s">
        <v>58</v>
      </c>
      <c r="D23" s="184"/>
      <c r="E23" s="184" t="s">
        <v>103</v>
      </c>
      <c r="F23" s="184" t="s">
        <v>104</v>
      </c>
      <c r="G23" s="184" t="s">
        <v>66</v>
      </c>
      <c r="H23" s="87"/>
      <c r="I23" s="87"/>
      <c r="J23" s="87"/>
      <c r="K23" s="176"/>
      <c r="L23" s="79">
        <v>37</v>
      </c>
      <c r="M23" s="79">
        <v>29</v>
      </c>
      <c r="N23" s="79">
        <v>19</v>
      </c>
      <c r="O23" s="88">
        <v>9</v>
      </c>
      <c r="P23" s="89">
        <v>0</v>
      </c>
      <c r="Q23" s="90">
        <f>O23+P23</f>
        <v>9</v>
      </c>
      <c r="R23" s="80">
        <f>IFERROR(Q23/N23,"-")</f>
        <v>0.47368421052632</v>
      </c>
      <c r="S23" s="79">
        <v>0</v>
      </c>
      <c r="T23" s="79">
        <v>1</v>
      </c>
      <c r="U23" s="80">
        <f>IFERROR(T23/(Q23),"-")</f>
        <v>0.11111111111111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5</v>
      </c>
      <c r="BY23" s="124">
        <f>IF(Q23=0,"",IF(BX23=0,"",(BX23/Q23)))</f>
        <v>0.55555555555556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0.11111111111111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0.32333333333333</v>
      </c>
      <c r="B24" s="184" t="s">
        <v>108</v>
      </c>
      <c r="C24" s="184" t="s">
        <v>58</v>
      </c>
      <c r="D24" s="184"/>
      <c r="E24" s="184" t="s">
        <v>103</v>
      </c>
      <c r="F24" s="184" t="s">
        <v>104</v>
      </c>
      <c r="G24" s="184" t="s">
        <v>61</v>
      </c>
      <c r="H24" s="87" t="s">
        <v>109</v>
      </c>
      <c r="I24" s="87" t="s">
        <v>78</v>
      </c>
      <c r="J24" s="186" t="s">
        <v>110</v>
      </c>
      <c r="K24" s="176">
        <v>300000</v>
      </c>
      <c r="L24" s="79">
        <v>27</v>
      </c>
      <c r="M24" s="79">
        <v>0</v>
      </c>
      <c r="N24" s="79">
        <v>112</v>
      </c>
      <c r="O24" s="88">
        <v>15</v>
      </c>
      <c r="P24" s="89">
        <v>0</v>
      </c>
      <c r="Q24" s="90">
        <f>O24+P24</f>
        <v>15</v>
      </c>
      <c r="R24" s="80">
        <f>IFERROR(Q24/N24,"-")</f>
        <v>0.13392857142857</v>
      </c>
      <c r="S24" s="79">
        <v>1</v>
      </c>
      <c r="T24" s="79">
        <v>4</v>
      </c>
      <c r="U24" s="80">
        <f>IFERROR(T24/(Q24),"-")</f>
        <v>0.26666666666667</v>
      </c>
      <c r="V24" s="81">
        <f>IFERROR(K24/SUM(Q24:Q25),"-")</f>
        <v>11538.461538462</v>
      </c>
      <c r="W24" s="82">
        <v>4</v>
      </c>
      <c r="X24" s="80">
        <f>IF(Q24=0,"-",W24/Q24)</f>
        <v>0.26666666666667</v>
      </c>
      <c r="Y24" s="181">
        <v>27000</v>
      </c>
      <c r="Z24" s="182">
        <f>IFERROR(Y24/Q24,"-")</f>
        <v>1800</v>
      </c>
      <c r="AA24" s="182">
        <f>IFERROR(Y24/W24,"-")</f>
        <v>6750</v>
      </c>
      <c r="AB24" s="176">
        <f>SUM(Y24:Y25)-SUM(K24:K25)</f>
        <v>-203000</v>
      </c>
      <c r="AC24" s="83">
        <f>SUM(Y24:Y25)/SUM(K24:K25)</f>
        <v>0.32333333333333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0.13333333333333</v>
      </c>
      <c r="BH24" s="109">
        <v>1</v>
      </c>
      <c r="BI24" s="111">
        <f>IFERROR(BH24/BF24,"-")</f>
        <v>0.5</v>
      </c>
      <c r="BJ24" s="112">
        <v>3000</v>
      </c>
      <c r="BK24" s="113">
        <f>IFERROR(BJ24/BF24,"-")</f>
        <v>1500</v>
      </c>
      <c r="BL24" s="114">
        <v>1</v>
      </c>
      <c r="BM24" s="114"/>
      <c r="BN24" s="114"/>
      <c r="BO24" s="116">
        <v>7</v>
      </c>
      <c r="BP24" s="117">
        <f>IF(Q24=0,"",IF(BO24=0,"",(BO24/Q24)))</f>
        <v>0.46666666666667</v>
      </c>
      <c r="BQ24" s="118">
        <v>2</v>
      </c>
      <c r="BR24" s="119">
        <f>IFERROR(BQ24/BO24,"-")</f>
        <v>0.28571428571429</v>
      </c>
      <c r="BS24" s="120">
        <v>13000</v>
      </c>
      <c r="BT24" s="121">
        <f>IFERROR(BS24/BO24,"-")</f>
        <v>1857.1428571429</v>
      </c>
      <c r="BU24" s="122">
        <v>1</v>
      </c>
      <c r="BV24" s="122">
        <v>1</v>
      </c>
      <c r="BW24" s="122"/>
      <c r="BX24" s="123">
        <v>6</v>
      </c>
      <c r="BY24" s="124">
        <f>IF(Q24=0,"",IF(BX24=0,"",(BX24/Q24)))</f>
        <v>0.4</v>
      </c>
      <c r="BZ24" s="125">
        <v>1</v>
      </c>
      <c r="CA24" s="126">
        <f>IFERROR(BZ24/BX24,"-")</f>
        <v>0.16666666666667</v>
      </c>
      <c r="CB24" s="127">
        <v>11000</v>
      </c>
      <c r="CC24" s="128">
        <f>IFERROR(CB24/BX24,"-")</f>
        <v>1833.3333333333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4</v>
      </c>
      <c r="CQ24" s="138">
        <v>27000</v>
      </c>
      <c r="CR24" s="138">
        <v>11000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103</v>
      </c>
      <c r="F25" s="184" t="s">
        <v>104</v>
      </c>
      <c r="G25" s="184" t="s">
        <v>66</v>
      </c>
      <c r="H25" s="87"/>
      <c r="I25" s="87"/>
      <c r="J25" s="87"/>
      <c r="K25" s="176"/>
      <c r="L25" s="79">
        <v>50</v>
      </c>
      <c r="M25" s="79">
        <v>41</v>
      </c>
      <c r="N25" s="79">
        <v>19</v>
      </c>
      <c r="O25" s="88">
        <v>11</v>
      </c>
      <c r="P25" s="89">
        <v>0</v>
      </c>
      <c r="Q25" s="90">
        <f>O25+P25</f>
        <v>11</v>
      </c>
      <c r="R25" s="80">
        <f>IFERROR(Q25/N25,"-")</f>
        <v>0.57894736842105</v>
      </c>
      <c r="S25" s="79">
        <v>2</v>
      </c>
      <c r="T25" s="79">
        <v>2</v>
      </c>
      <c r="U25" s="80">
        <f>IFERROR(T25/(Q25),"-")</f>
        <v>0.18181818181818</v>
      </c>
      <c r="V25" s="81"/>
      <c r="W25" s="82">
        <v>2</v>
      </c>
      <c r="X25" s="80">
        <f>IF(Q25=0,"-",W25/Q25)</f>
        <v>0.18181818181818</v>
      </c>
      <c r="Y25" s="181">
        <v>70000</v>
      </c>
      <c r="Z25" s="182">
        <f>IFERROR(Y25/Q25,"-")</f>
        <v>6363.6363636364</v>
      </c>
      <c r="AA25" s="182">
        <f>IFERROR(Y25/W25,"-")</f>
        <v>35000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0.18181818181818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7</v>
      </c>
      <c r="BP25" s="117">
        <f>IF(Q25=0,"",IF(BO25=0,"",(BO25/Q25)))</f>
        <v>0.63636363636364</v>
      </c>
      <c r="BQ25" s="118">
        <v>1</v>
      </c>
      <c r="BR25" s="119">
        <f>IFERROR(BQ25/BO25,"-")</f>
        <v>0.14285714285714</v>
      </c>
      <c r="BS25" s="120">
        <v>65000</v>
      </c>
      <c r="BT25" s="121">
        <f>IFERROR(BS25/BO25,"-")</f>
        <v>9285.7142857143</v>
      </c>
      <c r="BU25" s="122"/>
      <c r="BV25" s="122"/>
      <c r="BW25" s="122">
        <v>1</v>
      </c>
      <c r="BX25" s="123">
        <v>2</v>
      </c>
      <c r="BY25" s="124">
        <f>IF(Q25=0,"",IF(BX25=0,"",(BX25/Q25)))</f>
        <v>0.18181818181818</v>
      </c>
      <c r="BZ25" s="125">
        <v>1</v>
      </c>
      <c r="CA25" s="126">
        <f>IFERROR(BZ25/BX25,"-")</f>
        <v>0.5</v>
      </c>
      <c r="CB25" s="127">
        <v>5000</v>
      </c>
      <c r="CC25" s="128">
        <f>IFERROR(CB25/BX25,"-")</f>
        <v>2500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70000</v>
      </c>
      <c r="CR25" s="138">
        <v>65000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0.55555555555556</v>
      </c>
      <c r="B26" s="184" t="s">
        <v>112</v>
      </c>
      <c r="C26" s="184" t="s">
        <v>58</v>
      </c>
      <c r="D26" s="184"/>
      <c r="E26" s="184" t="s">
        <v>113</v>
      </c>
      <c r="F26" s="184" t="s">
        <v>104</v>
      </c>
      <c r="G26" s="184" t="s">
        <v>61</v>
      </c>
      <c r="H26" s="87" t="s">
        <v>114</v>
      </c>
      <c r="I26" s="87" t="s">
        <v>78</v>
      </c>
      <c r="J26" s="87" t="s">
        <v>115</v>
      </c>
      <c r="K26" s="176">
        <v>225000</v>
      </c>
      <c r="L26" s="79">
        <v>26</v>
      </c>
      <c r="M26" s="79">
        <v>0</v>
      </c>
      <c r="N26" s="79">
        <v>65</v>
      </c>
      <c r="O26" s="88">
        <v>12</v>
      </c>
      <c r="P26" s="89">
        <v>0</v>
      </c>
      <c r="Q26" s="90">
        <f>O26+P26</f>
        <v>12</v>
      </c>
      <c r="R26" s="80">
        <f>IFERROR(Q26/N26,"-")</f>
        <v>0.18461538461538</v>
      </c>
      <c r="S26" s="79">
        <v>0</v>
      </c>
      <c r="T26" s="79">
        <v>8</v>
      </c>
      <c r="U26" s="80">
        <f>IFERROR(T26/(Q26),"-")</f>
        <v>0.66666666666667</v>
      </c>
      <c r="V26" s="81">
        <f>IFERROR(K26/SUM(Q26:Q27),"-")</f>
        <v>9782.6086956522</v>
      </c>
      <c r="W26" s="82">
        <v>3</v>
      </c>
      <c r="X26" s="80">
        <f>IF(Q26=0,"-",W26/Q26)</f>
        <v>0.25</v>
      </c>
      <c r="Y26" s="181">
        <v>21000</v>
      </c>
      <c r="Z26" s="182">
        <f>IFERROR(Y26/Q26,"-")</f>
        <v>1750</v>
      </c>
      <c r="AA26" s="182">
        <f>IFERROR(Y26/W26,"-")</f>
        <v>7000</v>
      </c>
      <c r="AB26" s="176">
        <f>SUM(Y26:Y27)-SUM(K26:K27)</f>
        <v>-100000</v>
      </c>
      <c r="AC26" s="83">
        <f>SUM(Y26:Y27)/SUM(K26:K27)</f>
        <v>0.55555555555556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0.083333333333333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>
        <v>1</v>
      </c>
      <c r="AX26" s="104">
        <f>IF(Q26=0,"",IF(AW26=0,"",(AW26/Q26)))</f>
        <v>0.083333333333333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2</v>
      </c>
      <c r="BG26" s="110">
        <f>IF(Q26=0,"",IF(BF26=0,"",(BF26/Q26)))</f>
        <v>0.16666666666667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7</v>
      </c>
      <c r="BP26" s="117">
        <f>IF(Q26=0,"",IF(BO26=0,"",(BO26/Q26)))</f>
        <v>0.58333333333333</v>
      </c>
      <c r="BQ26" s="118">
        <v>3</v>
      </c>
      <c r="BR26" s="119">
        <f>IFERROR(BQ26/BO26,"-")</f>
        <v>0.42857142857143</v>
      </c>
      <c r="BS26" s="120">
        <v>21000</v>
      </c>
      <c r="BT26" s="121">
        <f>IFERROR(BS26/BO26,"-")</f>
        <v>3000</v>
      </c>
      <c r="BU26" s="122">
        <v>1</v>
      </c>
      <c r="BV26" s="122">
        <v>2</v>
      </c>
      <c r="BW26" s="122"/>
      <c r="BX26" s="123">
        <v>1</v>
      </c>
      <c r="BY26" s="124">
        <f>IF(Q26=0,"",IF(BX26=0,"",(BX26/Q26)))</f>
        <v>0.083333333333333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21000</v>
      </c>
      <c r="CR26" s="138">
        <v>10000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116</v>
      </c>
      <c r="C27" s="184" t="s">
        <v>58</v>
      </c>
      <c r="D27" s="184"/>
      <c r="E27" s="184" t="s">
        <v>113</v>
      </c>
      <c r="F27" s="184" t="s">
        <v>104</v>
      </c>
      <c r="G27" s="184" t="s">
        <v>66</v>
      </c>
      <c r="H27" s="87"/>
      <c r="I27" s="87"/>
      <c r="J27" s="87"/>
      <c r="K27" s="176"/>
      <c r="L27" s="79">
        <v>38</v>
      </c>
      <c r="M27" s="79">
        <v>34</v>
      </c>
      <c r="N27" s="79">
        <v>15</v>
      </c>
      <c r="O27" s="88">
        <v>11</v>
      </c>
      <c r="P27" s="89">
        <v>0</v>
      </c>
      <c r="Q27" s="90">
        <f>O27+P27</f>
        <v>11</v>
      </c>
      <c r="R27" s="80">
        <f>IFERROR(Q27/N27,"-")</f>
        <v>0.73333333333333</v>
      </c>
      <c r="S27" s="79">
        <v>2</v>
      </c>
      <c r="T27" s="79">
        <v>0</v>
      </c>
      <c r="U27" s="80">
        <f>IFERROR(T27/(Q27),"-")</f>
        <v>0</v>
      </c>
      <c r="V27" s="81"/>
      <c r="W27" s="82">
        <v>2</v>
      </c>
      <c r="X27" s="80">
        <f>IF(Q27=0,"-",W27/Q27)</f>
        <v>0.18181818181818</v>
      </c>
      <c r="Y27" s="181">
        <v>104000</v>
      </c>
      <c r="Z27" s="182">
        <f>IFERROR(Y27/Q27,"-")</f>
        <v>9454.5454545455</v>
      </c>
      <c r="AA27" s="182">
        <f>IFERROR(Y27/W27,"-")</f>
        <v>52000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0.090909090909091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3</v>
      </c>
      <c r="BG27" s="110">
        <f>IF(Q27=0,"",IF(BF27=0,"",(BF27/Q27)))</f>
        <v>0.27272727272727</v>
      </c>
      <c r="BH27" s="109">
        <v>1</v>
      </c>
      <c r="BI27" s="111">
        <f>IFERROR(BH27/BF27,"-")</f>
        <v>0.33333333333333</v>
      </c>
      <c r="BJ27" s="112">
        <v>31000</v>
      </c>
      <c r="BK27" s="113">
        <f>IFERROR(BJ27/BF27,"-")</f>
        <v>10333.333333333</v>
      </c>
      <c r="BL27" s="114"/>
      <c r="BM27" s="114"/>
      <c r="BN27" s="114">
        <v>1</v>
      </c>
      <c r="BO27" s="116">
        <v>4</v>
      </c>
      <c r="BP27" s="117">
        <f>IF(Q27=0,"",IF(BO27=0,"",(BO27/Q27)))</f>
        <v>0.36363636363636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0.18181818181818</v>
      </c>
      <c r="BZ27" s="125">
        <v>1</v>
      </c>
      <c r="CA27" s="126">
        <f>IFERROR(BZ27/BX27,"-")</f>
        <v>0.5</v>
      </c>
      <c r="CB27" s="127">
        <v>73000</v>
      </c>
      <c r="CC27" s="128">
        <f>IFERROR(CB27/BX27,"-")</f>
        <v>36500</v>
      </c>
      <c r="CD27" s="129"/>
      <c r="CE27" s="129"/>
      <c r="CF27" s="129">
        <v>1</v>
      </c>
      <c r="CG27" s="130">
        <v>1</v>
      </c>
      <c r="CH27" s="131">
        <f>IF(Q27=0,"",IF(CG27=0,"",(CG27/Q27)))</f>
        <v>0.090909090909091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2</v>
      </c>
      <c r="CQ27" s="138">
        <v>104000</v>
      </c>
      <c r="CR27" s="138">
        <v>73000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0.069230769230769</v>
      </c>
      <c r="B28" s="184" t="s">
        <v>117</v>
      </c>
      <c r="C28" s="184" t="s">
        <v>58</v>
      </c>
      <c r="D28" s="184"/>
      <c r="E28" s="184" t="s">
        <v>113</v>
      </c>
      <c r="F28" s="184" t="s">
        <v>118</v>
      </c>
      <c r="G28" s="184" t="s">
        <v>61</v>
      </c>
      <c r="H28" s="87" t="s">
        <v>62</v>
      </c>
      <c r="I28" s="87" t="s">
        <v>78</v>
      </c>
      <c r="J28" s="87" t="s">
        <v>95</v>
      </c>
      <c r="K28" s="176">
        <v>130000</v>
      </c>
      <c r="L28" s="79">
        <v>3</v>
      </c>
      <c r="M28" s="79">
        <v>0</v>
      </c>
      <c r="N28" s="79">
        <v>23</v>
      </c>
      <c r="O28" s="88">
        <v>2</v>
      </c>
      <c r="P28" s="89">
        <v>0</v>
      </c>
      <c r="Q28" s="90">
        <f>O28+P28</f>
        <v>2</v>
      </c>
      <c r="R28" s="80">
        <f>IFERROR(Q28/N28,"-")</f>
        <v>0.08695652173913</v>
      </c>
      <c r="S28" s="79">
        <v>1</v>
      </c>
      <c r="T28" s="79">
        <v>0</v>
      </c>
      <c r="U28" s="80">
        <f>IFERROR(T28/(Q28),"-")</f>
        <v>0</v>
      </c>
      <c r="V28" s="81">
        <f>IFERROR(K28/SUM(Q28:Q29),"-")</f>
        <v>21666.666666667</v>
      </c>
      <c r="W28" s="82">
        <v>1</v>
      </c>
      <c r="X28" s="80">
        <f>IF(Q28=0,"-",W28/Q28)</f>
        <v>0.5</v>
      </c>
      <c r="Y28" s="181">
        <v>9000</v>
      </c>
      <c r="Z28" s="182">
        <f>IFERROR(Y28/Q28,"-")</f>
        <v>4500</v>
      </c>
      <c r="AA28" s="182">
        <f>IFERROR(Y28/W28,"-")</f>
        <v>9000</v>
      </c>
      <c r="AB28" s="176">
        <f>SUM(Y28:Y29)-SUM(K28:K29)</f>
        <v>-121000</v>
      </c>
      <c r="AC28" s="83">
        <f>SUM(Y28:Y29)/SUM(K28:K29)</f>
        <v>0.069230769230769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2</v>
      </c>
      <c r="BP28" s="117">
        <f>IF(Q28=0,"",IF(BO28=0,"",(BO28/Q28)))</f>
        <v>1</v>
      </c>
      <c r="BQ28" s="118">
        <v>1</v>
      </c>
      <c r="BR28" s="119">
        <f>IFERROR(BQ28/BO28,"-")</f>
        <v>0.5</v>
      </c>
      <c r="BS28" s="120">
        <v>9000</v>
      </c>
      <c r="BT28" s="121">
        <f>IFERROR(BS28/BO28,"-")</f>
        <v>4500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9000</v>
      </c>
      <c r="CR28" s="138">
        <v>9000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113</v>
      </c>
      <c r="F29" s="184" t="s">
        <v>118</v>
      </c>
      <c r="G29" s="184" t="s">
        <v>66</v>
      </c>
      <c r="H29" s="87"/>
      <c r="I29" s="87"/>
      <c r="J29" s="87"/>
      <c r="K29" s="176"/>
      <c r="L29" s="79">
        <v>29</v>
      </c>
      <c r="M29" s="79">
        <v>19</v>
      </c>
      <c r="N29" s="79">
        <v>4</v>
      </c>
      <c r="O29" s="88">
        <v>4</v>
      </c>
      <c r="P29" s="89">
        <v>0</v>
      </c>
      <c r="Q29" s="90">
        <f>O29+P29</f>
        <v>4</v>
      </c>
      <c r="R29" s="80">
        <f>IFERROR(Q29/N29,"-")</f>
        <v>1</v>
      </c>
      <c r="S29" s="79">
        <v>1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0.25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0.25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0.041666666666667</v>
      </c>
      <c r="B30" s="184" t="s">
        <v>120</v>
      </c>
      <c r="C30" s="184" t="s">
        <v>58</v>
      </c>
      <c r="D30" s="184"/>
      <c r="E30" s="184" t="s">
        <v>113</v>
      </c>
      <c r="F30" s="184" t="s">
        <v>118</v>
      </c>
      <c r="G30" s="184" t="s">
        <v>61</v>
      </c>
      <c r="H30" s="87" t="s">
        <v>121</v>
      </c>
      <c r="I30" s="87" t="s">
        <v>122</v>
      </c>
      <c r="J30" s="87" t="s">
        <v>123</v>
      </c>
      <c r="K30" s="176">
        <v>120000</v>
      </c>
      <c r="L30" s="79">
        <v>10</v>
      </c>
      <c r="M30" s="79">
        <v>0</v>
      </c>
      <c r="N30" s="79">
        <v>53</v>
      </c>
      <c r="O30" s="88">
        <v>6</v>
      </c>
      <c r="P30" s="89">
        <v>0</v>
      </c>
      <c r="Q30" s="90">
        <f>O30+P30</f>
        <v>6</v>
      </c>
      <c r="R30" s="80">
        <f>IFERROR(Q30/N30,"-")</f>
        <v>0.11320754716981</v>
      </c>
      <c r="S30" s="79">
        <v>0</v>
      </c>
      <c r="T30" s="79">
        <v>3</v>
      </c>
      <c r="U30" s="80">
        <f>IFERROR(T30/(Q30),"-")</f>
        <v>0.5</v>
      </c>
      <c r="V30" s="81">
        <f>IFERROR(K30/SUM(Q30:Q31),"-")</f>
        <v>8571.4285714286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SUM(Y30:Y31)-SUM(K30:K31)</f>
        <v>-115000</v>
      </c>
      <c r="AC30" s="83">
        <f>SUM(Y30:Y31)/SUM(K30:K31)</f>
        <v>0.041666666666667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2</v>
      </c>
      <c r="AX30" s="104">
        <f>IF(Q30=0,"",IF(AW30=0,"",(AW30/Q30)))</f>
        <v>0.33333333333333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2</v>
      </c>
      <c r="BG30" s="110">
        <f>IF(Q30=0,"",IF(BF30=0,"",(BF30/Q30)))</f>
        <v>0.33333333333333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0.33333333333333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124</v>
      </c>
      <c r="C31" s="184" t="s">
        <v>58</v>
      </c>
      <c r="D31" s="184"/>
      <c r="E31" s="184" t="s">
        <v>113</v>
      </c>
      <c r="F31" s="184" t="s">
        <v>118</v>
      </c>
      <c r="G31" s="184" t="s">
        <v>66</v>
      </c>
      <c r="H31" s="87"/>
      <c r="I31" s="87"/>
      <c r="J31" s="87"/>
      <c r="K31" s="176"/>
      <c r="L31" s="79">
        <v>31</v>
      </c>
      <c r="M31" s="79">
        <v>21</v>
      </c>
      <c r="N31" s="79">
        <v>8</v>
      </c>
      <c r="O31" s="88">
        <v>7</v>
      </c>
      <c r="P31" s="89">
        <v>1</v>
      </c>
      <c r="Q31" s="90">
        <f>O31+P31</f>
        <v>8</v>
      </c>
      <c r="R31" s="80">
        <f>IFERROR(Q31/N31,"-")</f>
        <v>1</v>
      </c>
      <c r="S31" s="79">
        <v>1</v>
      </c>
      <c r="T31" s="79">
        <v>1</v>
      </c>
      <c r="U31" s="80">
        <f>IFERROR(T31/(Q31),"-")</f>
        <v>0.125</v>
      </c>
      <c r="V31" s="81"/>
      <c r="W31" s="82">
        <v>1</v>
      </c>
      <c r="X31" s="80">
        <f>IF(Q31=0,"-",W31/Q31)</f>
        <v>0.125</v>
      </c>
      <c r="Y31" s="181">
        <v>5000</v>
      </c>
      <c r="Z31" s="182">
        <f>IFERROR(Y31/Q31,"-")</f>
        <v>625</v>
      </c>
      <c r="AA31" s="182">
        <f>IFERROR(Y31/W31,"-")</f>
        <v>5000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2</v>
      </c>
      <c r="AX31" s="104">
        <f>IF(Q31=0,"",IF(AW31=0,"",(AW31/Q31)))</f>
        <v>0.25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3</v>
      </c>
      <c r="BP31" s="117">
        <f>IF(Q31=0,"",IF(BO31=0,"",(BO31/Q31)))</f>
        <v>0.375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2</v>
      </c>
      <c r="BY31" s="124">
        <f>IF(Q31=0,"",IF(BX31=0,"",(BX31/Q31)))</f>
        <v>0.25</v>
      </c>
      <c r="BZ31" s="125">
        <v>1</v>
      </c>
      <c r="CA31" s="126">
        <f>IFERROR(BZ31/BX31,"-")</f>
        <v>0.5</v>
      </c>
      <c r="CB31" s="127">
        <v>5000</v>
      </c>
      <c r="CC31" s="128">
        <f>IFERROR(CB31/BX31,"-")</f>
        <v>2500</v>
      </c>
      <c r="CD31" s="129">
        <v>1</v>
      </c>
      <c r="CE31" s="129"/>
      <c r="CF31" s="129"/>
      <c r="CG31" s="130">
        <v>1</v>
      </c>
      <c r="CH31" s="131">
        <f>IF(Q31=0,"",IF(CG31=0,"",(CG31/Q31)))</f>
        <v>0.125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1</v>
      </c>
      <c r="CQ31" s="138">
        <v>5000</v>
      </c>
      <c r="CR31" s="138">
        <v>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</v>
      </c>
      <c r="B32" s="184" t="s">
        <v>125</v>
      </c>
      <c r="C32" s="184" t="s">
        <v>58</v>
      </c>
      <c r="D32" s="184"/>
      <c r="E32" s="184" t="s">
        <v>126</v>
      </c>
      <c r="F32" s="184" t="s">
        <v>126</v>
      </c>
      <c r="G32" s="184" t="s">
        <v>61</v>
      </c>
      <c r="H32" s="87" t="s">
        <v>105</v>
      </c>
      <c r="I32" s="87" t="s">
        <v>127</v>
      </c>
      <c r="J32" s="87" t="s">
        <v>128</v>
      </c>
      <c r="K32" s="176">
        <v>50000</v>
      </c>
      <c r="L32" s="79">
        <v>11</v>
      </c>
      <c r="M32" s="79">
        <v>0</v>
      </c>
      <c r="N32" s="79">
        <v>51</v>
      </c>
      <c r="O32" s="88">
        <v>3</v>
      </c>
      <c r="P32" s="89">
        <v>0</v>
      </c>
      <c r="Q32" s="90">
        <f>O32+P32</f>
        <v>3</v>
      </c>
      <c r="R32" s="80">
        <f>IFERROR(Q32/N32,"-")</f>
        <v>0.058823529411765</v>
      </c>
      <c r="S32" s="79">
        <v>0</v>
      </c>
      <c r="T32" s="79">
        <v>2</v>
      </c>
      <c r="U32" s="80">
        <f>IFERROR(T32/(Q32),"-")</f>
        <v>0.66666666666667</v>
      </c>
      <c r="V32" s="81">
        <f>IFERROR(K32/SUM(Q32:Q33),"-")</f>
        <v>8333.3333333333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-50000</v>
      </c>
      <c r="AC32" s="83">
        <f>SUM(Y32:Y33)/SUM(K32:K33)</f>
        <v>0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0.33333333333333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>
        <v>1</v>
      </c>
      <c r="AX32" s="104">
        <f>IF(Q32=0,"",IF(AW32=0,"",(AW32/Q32)))</f>
        <v>0.33333333333333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0.33333333333333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126</v>
      </c>
      <c r="F33" s="184" t="s">
        <v>126</v>
      </c>
      <c r="G33" s="184" t="s">
        <v>66</v>
      </c>
      <c r="H33" s="87"/>
      <c r="I33" s="87"/>
      <c r="J33" s="87"/>
      <c r="K33" s="176"/>
      <c r="L33" s="79">
        <v>41</v>
      </c>
      <c r="M33" s="79">
        <v>16</v>
      </c>
      <c r="N33" s="79">
        <v>19</v>
      </c>
      <c r="O33" s="88">
        <v>2</v>
      </c>
      <c r="P33" s="89">
        <v>1</v>
      </c>
      <c r="Q33" s="90">
        <f>O33+P33</f>
        <v>3</v>
      </c>
      <c r="R33" s="80">
        <f>IFERROR(Q33/N33,"-")</f>
        <v>0.15789473684211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0.33333333333333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0.33333333333333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0.33333333333333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1.26</v>
      </c>
      <c r="B34" s="184" t="s">
        <v>130</v>
      </c>
      <c r="C34" s="184" t="s">
        <v>58</v>
      </c>
      <c r="D34" s="184"/>
      <c r="E34" s="184" t="s">
        <v>131</v>
      </c>
      <c r="F34" s="184" t="s">
        <v>131</v>
      </c>
      <c r="G34" s="184" t="s">
        <v>61</v>
      </c>
      <c r="H34" s="87" t="s">
        <v>105</v>
      </c>
      <c r="I34" s="87" t="s">
        <v>127</v>
      </c>
      <c r="J34" s="87" t="s">
        <v>132</v>
      </c>
      <c r="K34" s="176">
        <v>50000</v>
      </c>
      <c r="L34" s="79">
        <v>5</v>
      </c>
      <c r="M34" s="79">
        <v>0</v>
      </c>
      <c r="N34" s="79">
        <v>39</v>
      </c>
      <c r="O34" s="88">
        <v>3</v>
      </c>
      <c r="P34" s="89">
        <v>0</v>
      </c>
      <c r="Q34" s="90">
        <f>O34+P34</f>
        <v>3</v>
      </c>
      <c r="R34" s="80">
        <f>IFERROR(Q34/N34,"-")</f>
        <v>0.076923076923077</v>
      </c>
      <c r="S34" s="79">
        <v>1</v>
      </c>
      <c r="T34" s="79">
        <v>2</v>
      </c>
      <c r="U34" s="80">
        <f>IFERROR(T34/(Q34),"-")</f>
        <v>0.66666666666667</v>
      </c>
      <c r="V34" s="81">
        <f>IFERROR(K34/SUM(Q34:Q35),"-")</f>
        <v>5000</v>
      </c>
      <c r="W34" s="82">
        <v>1</v>
      </c>
      <c r="X34" s="80">
        <f>IF(Q34=0,"-",W34/Q34)</f>
        <v>0.33333333333333</v>
      </c>
      <c r="Y34" s="181">
        <v>60000</v>
      </c>
      <c r="Z34" s="182">
        <f>IFERROR(Y34/Q34,"-")</f>
        <v>20000</v>
      </c>
      <c r="AA34" s="182">
        <f>IFERROR(Y34/W34,"-")</f>
        <v>60000</v>
      </c>
      <c r="AB34" s="176">
        <f>SUM(Y34:Y35)-SUM(K34:K35)</f>
        <v>13000</v>
      </c>
      <c r="AC34" s="83">
        <f>SUM(Y34:Y35)/SUM(K34:K35)</f>
        <v>1.26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0.33333333333333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0.66666666666667</v>
      </c>
      <c r="BH34" s="109">
        <v>1</v>
      </c>
      <c r="BI34" s="111">
        <f>IFERROR(BH34/BF34,"-")</f>
        <v>0.5</v>
      </c>
      <c r="BJ34" s="112">
        <v>60000</v>
      </c>
      <c r="BK34" s="113">
        <f>IFERROR(BJ34/BF34,"-")</f>
        <v>30000</v>
      </c>
      <c r="BL34" s="114"/>
      <c r="BM34" s="114"/>
      <c r="BN34" s="114">
        <v>1</v>
      </c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60000</v>
      </c>
      <c r="CR34" s="138">
        <v>60000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131</v>
      </c>
      <c r="F35" s="184" t="s">
        <v>131</v>
      </c>
      <c r="G35" s="184" t="s">
        <v>66</v>
      </c>
      <c r="H35" s="87"/>
      <c r="I35" s="87"/>
      <c r="J35" s="87"/>
      <c r="K35" s="176"/>
      <c r="L35" s="79">
        <v>20</v>
      </c>
      <c r="M35" s="79">
        <v>15</v>
      </c>
      <c r="N35" s="79">
        <v>1</v>
      </c>
      <c r="O35" s="88">
        <v>7</v>
      </c>
      <c r="P35" s="89">
        <v>0</v>
      </c>
      <c r="Q35" s="90">
        <f>O35+P35</f>
        <v>7</v>
      </c>
      <c r="R35" s="80">
        <f>IFERROR(Q35/N35,"-")</f>
        <v>7</v>
      </c>
      <c r="S35" s="79">
        <v>1</v>
      </c>
      <c r="T35" s="79">
        <v>1</v>
      </c>
      <c r="U35" s="80">
        <f>IFERROR(T35/(Q35),"-")</f>
        <v>0.14285714285714</v>
      </c>
      <c r="V35" s="81"/>
      <c r="W35" s="82">
        <v>1</v>
      </c>
      <c r="X35" s="80">
        <f>IF(Q35=0,"-",W35/Q35)</f>
        <v>0.14285714285714</v>
      </c>
      <c r="Y35" s="181">
        <v>3000</v>
      </c>
      <c r="Z35" s="182">
        <f>IFERROR(Y35/Q35,"-")</f>
        <v>428.57142857143</v>
      </c>
      <c r="AA35" s="182">
        <f>IFERROR(Y35/W35,"-")</f>
        <v>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0.14285714285714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5</v>
      </c>
      <c r="BP35" s="117">
        <f>IF(Q35=0,"",IF(BO35=0,"",(BO35/Q35)))</f>
        <v>0.71428571428571</v>
      </c>
      <c r="BQ35" s="118">
        <v>1</v>
      </c>
      <c r="BR35" s="119">
        <f>IFERROR(BQ35/BO35,"-")</f>
        <v>0.2</v>
      </c>
      <c r="BS35" s="120">
        <v>3000</v>
      </c>
      <c r="BT35" s="121">
        <f>IFERROR(BS35/BO35,"-")</f>
        <v>600</v>
      </c>
      <c r="BU35" s="122">
        <v>1</v>
      </c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>
        <v>1</v>
      </c>
      <c r="CH35" s="131">
        <f>IF(Q35=0,"",IF(CG35=0,"",(CG35/Q35)))</f>
        <v>0.14285714285714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1.38</v>
      </c>
      <c r="B36" s="184" t="s">
        <v>134</v>
      </c>
      <c r="C36" s="184" t="s">
        <v>58</v>
      </c>
      <c r="D36" s="184"/>
      <c r="E36" s="184" t="s">
        <v>135</v>
      </c>
      <c r="F36" s="184" t="s">
        <v>136</v>
      </c>
      <c r="G36" s="184" t="s">
        <v>61</v>
      </c>
      <c r="H36" s="87" t="s">
        <v>105</v>
      </c>
      <c r="I36" s="87" t="s">
        <v>127</v>
      </c>
      <c r="J36" s="185" t="s">
        <v>137</v>
      </c>
      <c r="K36" s="176">
        <v>50000</v>
      </c>
      <c r="L36" s="79">
        <v>12</v>
      </c>
      <c r="M36" s="79">
        <v>0</v>
      </c>
      <c r="N36" s="79">
        <v>45</v>
      </c>
      <c r="O36" s="88">
        <v>7</v>
      </c>
      <c r="P36" s="89">
        <v>0</v>
      </c>
      <c r="Q36" s="90">
        <f>O36+P36</f>
        <v>7</v>
      </c>
      <c r="R36" s="80">
        <f>IFERROR(Q36/N36,"-")</f>
        <v>0.15555555555556</v>
      </c>
      <c r="S36" s="79">
        <v>1</v>
      </c>
      <c r="T36" s="79">
        <v>0</v>
      </c>
      <c r="U36" s="80">
        <f>IFERROR(T36/(Q36),"-")</f>
        <v>0</v>
      </c>
      <c r="V36" s="81">
        <f>IFERROR(K36/SUM(Q36:Q37),"-")</f>
        <v>4545.4545454545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19000</v>
      </c>
      <c r="AC36" s="83">
        <f>SUM(Y36:Y37)/SUM(K36:K37)</f>
        <v>1.38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0.14285714285714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6</v>
      </c>
      <c r="BP36" s="117">
        <f>IF(Q36=0,"",IF(BO36=0,"",(BO36/Q36)))</f>
        <v>0.85714285714286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138</v>
      </c>
      <c r="C37" s="184" t="s">
        <v>58</v>
      </c>
      <c r="D37" s="184"/>
      <c r="E37" s="184" t="s">
        <v>135</v>
      </c>
      <c r="F37" s="184" t="s">
        <v>136</v>
      </c>
      <c r="G37" s="184" t="s">
        <v>66</v>
      </c>
      <c r="H37" s="87"/>
      <c r="I37" s="87"/>
      <c r="J37" s="87"/>
      <c r="K37" s="176"/>
      <c r="L37" s="79">
        <v>26</v>
      </c>
      <c r="M37" s="79">
        <v>15</v>
      </c>
      <c r="N37" s="79">
        <v>2</v>
      </c>
      <c r="O37" s="88">
        <v>4</v>
      </c>
      <c r="P37" s="89">
        <v>0</v>
      </c>
      <c r="Q37" s="90">
        <f>O37+P37</f>
        <v>4</v>
      </c>
      <c r="R37" s="80">
        <f>IFERROR(Q37/N37,"-")</f>
        <v>2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0.25</v>
      </c>
      <c r="Y37" s="181">
        <v>69000</v>
      </c>
      <c r="Z37" s="182">
        <f>IFERROR(Y37/Q37,"-")</f>
        <v>17250</v>
      </c>
      <c r="AA37" s="182">
        <f>IFERROR(Y37/W37,"-")</f>
        <v>69000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0.5</v>
      </c>
      <c r="BQ37" s="118">
        <v>1</v>
      </c>
      <c r="BR37" s="119">
        <f>IFERROR(BQ37/BO37,"-")</f>
        <v>0.5</v>
      </c>
      <c r="BS37" s="120">
        <v>69000</v>
      </c>
      <c r="BT37" s="121">
        <f>IFERROR(BS37/BO37,"-")</f>
        <v>34500</v>
      </c>
      <c r="BU37" s="122"/>
      <c r="BV37" s="122"/>
      <c r="BW37" s="122">
        <v>1</v>
      </c>
      <c r="BX37" s="123">
        <v>1</v>
      </c>
      <c r="BY37" s="124">
        <f>IF(Q37=0,"",IF(BX37=0,"",(BX37/Q37)))</f>
        <v>0.25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1</v>
      </c>
      <c r="CH37" s="131">
        <f>IF(Q37=0,"",IF(CG37=0,"",(CG37/Q37)))</f>
        <v>0.25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1</v>
      </c>
      <c r="CQ37" s="138">
        <v>69000</v>
      </c>
      <c r="CR37" s="138">
        <v>69000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0.26666666666667</v>
      </c>
      <c r="B38" s="184" t="s">
        <v>139</v>
      </c>
      <c r="C38" s="184" t="s">
        <v>58</v>
      </c>
      <c r="D38" s="184"/>
      <c r="E38" s="184" t="s">
        <v>140</v>
      </c>
      <c r="F38" s="184" t="s">
        <v>141</v>
      </c>
      <c r="G38" s="184" t="s">
        <v>61</v>
      </c>
      <c r="H38" s="87" t="s">
        <v>77</v>
      </c>
      <c r="I38" s="87" t="s">
        <v>142</v>
      </c>
      <c r="J38" s="186" t="s">
        <v>90</v>
      </c>
      <c r="K38" s="176">
        <v>30000</v>
      </c>
      <c r="L38" s="79">
        <v>7</v>
      </c>
      <c r="M38" s="79">
        <v>0</v>
      </c>
      <c r="N38" s="79">
        <v>45</v>
      </c>
      <c r="O38" s="88">
        <v>3</v>
      </c>
      <c r="P38" s="89">
        <v>0</v>
      </c>
      <c r="Q38" s="90">
        <f>O38+P38</f>
        <v>3</v>
      </c>
      <c r="R38" s="80">
        <f>IFERROR(Q38/N38,"-")</f>
        <v>0.066666666666667</v>
      </c>
      <c r="S38" s="79">
        <v>0</v>
      </c>
      <c r="T38" s="79">
        <v>1</v>
      </c>
      <c r="U38" s="80">
        <f>IFERROR(T38/(Q38),"-")</f>
        <v>0.33333333333333</v>
      </c>
      <c r="V38" s="81">
        <f>IFERROR(K38/SUM(Q38:Q39),"-")</f>
        <v>7500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-22000</v>
      </c>
      <c r="AC38" s="83">
        <f>SUM(Y38:Y39)/SUM(K38:K39)</f>
        <v>0.26666666666667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0.33333333333333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1</v>
      </c>
      <c r="BP38" s="117">
        <f>IF(Q38=0,"",IF(BO38=0,"",(BO38/Q38)))</f>
        <v>0.33333333333333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0.33333333333333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143</v>
      </c>
      <c r="C39" s="184" t="s">
        <v>58</v>
      </c>
      <c r="D39" s="184"/>
      <c r="E39" s="184" t="s">
        <v>140</v>
      </c>
      <c r="F39" s="184" t="s">
        <v>141</v>
      </c>
      <c r="G39" s="184" t="s">
        <v>66</v>
      </c>
      <c r="H39" s="87"/>
      <c r="I39" s="87"/>
      <c r="J39" s="87"/>
      <c r="K39" s="176"/>
      <c r="L39" s="79">
        <v>35</v>
      </c>
      <c r="M39" s="79">
        <v>10</v>
      </c>
      <c r="N39" s="79">
        <v>2</v>
      </c>
      <c r="O39" s="88">
        <v>1</v>
      </c>
      <c r="P39" s="89">
        <v>0</v>
      </c>
      <c r="Q39" s="90">
        <f>O39+P39</f>
        <v>1</v>
      </c>
      <c r="R39" s="80">
        <f>IFERROR(Q39/N39,"-")</f>
        <v>0.5</v>
      </c>
      <c r="S39" s="79">
        <v>0</v>
      </c>
      <c r="T39" s="79">
        <v>1</v>
      </c>
      <c r="U39" s="80">
        <f>IFERROR(T39/(Q39),"-")</f>
        <v>1</v>
      </c>
      <c r="V39" s="81"/>
      <c r="W39" s="82">
        <v>1</v>
      </c>
      <c r="X39" s="80">
        <f>IF(Q39=0,"-",W39/Q39)</f>
        <v>1</v>
      </c>
      <c r="Y39" s="181">
        <v>8000</v>
      </c>
      <c r="Z39" s="182">
        <f>IFERROR(Y39/Q39,"-")</f>
        <v>8000</v>
      </c>
      <c r="AA39" s="182">
        <f>IFERROR(Y39/W39,"-")</f>
        <v>8000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1</v>
      </c>
      <c r="BY39" s="124">
        <f>IF(Q39=0,"",IF(BX39=0,"",(BX39/Q39)))</f>
        <v>1</v>
      </c>
      <c r="BZ39" s="125">
        <v>1</v>
      </c>
      <c r="CA39" s="126">
        <f>IFERROR(BZ39/BX39,"-")</f>
        <v>1</v>
      </c>
      <c r="CB39" s="127">
        <v>8000</v>
      </c>
      <c r="CC39" s="128">
        <f>IFERROR(CB39/BX39,"-")</f>
        <v>8000</v>
      </c>
      <c r="CD39" s="129"/>
      <c r="CE39" s="129">
        <v>1</v>
      </c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8000</v>
      </c>
      <c r="CR39" s="138">
        <v>8000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</v>
      </c>
      <c r="B40" s="184" t="s">
        <v>144</v>
      </c>
      <c r="C40" s="184" t="s">
        <v>58</v>
      </c>
      <c r="D40" s="184"/>
      <c r="E40" s="184" t="s">
        <v>145</v>
      </c>
      <c r="F40" s="184" t="s">
        <v>146</v>
      </c>
      <c r="G40" s="184" t="s">
        <v>61</v>
      </c>
      <c r="H40" s="87" t="s">
        <v>77</v>
      </c>
      <c r="I40" s="87" t="s">
        <v>142</v>
      </c>
      <c r="J40" s="185" t="s">
        <v>137</v>
      </c>
      <c r="K40" s="176">
        <v>30000</v>
      </c>
      <c r="L40" s="79">
        <v>5</v>
      </c>
      <c r="M40" s="79">
        <v>0</v>
      </c>
      <c r="N40" s="79">
        <v>54</v>
      </c>
      <c r="O40" s="88">
        <v>1</v>
      </c>
      <c r="P40" s="89">
        <v>0</v>
      </c>
      <c r="Q40" s="90">
        <f>O40+P40</f>
        <v>1</v>
      </c>
      <c r="R40" s="80">
        <f>IFERROR(Q40/N40,"-")</f>
        <v>0.018518518518519</v>
      </c>
      <c r="S40" s="79">
        <v>0</v>
      </c>
      <c r="T40" s="79">
        <v>0</v>
      </c>
      <c r="U40" s="80">
        <f>IFERROR(T40/(Q40),"-")</f>
        <v>0</v>
      </c>
      <c r="V40" s="81">
        <f>IFERROR(K40/SUM(Q40:Q41),"-")</f>
        <v>10000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-30000</v>
      </c>
      <c r="AC40" s="83">
        <f>SUM(Y40:Y41)/SUM(K40:K41)</f>
        <v>0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1</v>
      </c>
      <c r="BY40" s="124">
        <f>IF(Q40=0,"",IF(BX40=0,"",(BX40/Q40)))</f>
        <v>1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147</v>
      </c>
      <c r="C41" s="184" t="s">
        <v>58</v>
      </c>
      <c r="D41" s="184"/>
      <c r="E41" s="184" t="s">
        <v>145</v>
      </c>
      <c r="F41" s="184" t="s">
        <v>146</v>
      </c>
      <c r="G41" s="184" t="s">
        <v>66</v>
      </c>
      <c r="H41" s="87"/>
      <c r="I41" s="87"/>
      <c r="J41" s="87"/>
      <c r="K41" s="176"/>
      <c r="L41" s="79">
        <v>11</v>
      </c>
      <c r="M41" s="79">
        <v>10</v>
      </c>
      <c r="N41" s="79">
        <v>3</v>
      </c>
      <c r="O41" s="88">
        <v>2</v>
      </c>
      <c r="P41" s="89">
        <v>0</v>
      </c>
      <c r="Q41" s="90">
        <f>O41+P41</f>
        <v>2</v>
      </c>
      <c r="R41" s="80">
        <f>IFERROR(Q41/N41,"-")</f>
        <v>0.66666666666667</v>
      </c>
      <c r="S41" s="79">
        <v>0</v>
      </c>
      <c r="T41" s="79">
        <v>0</v>
      </c>
      <c r="U41" s="80">
        <f>IFERROR(T41/(Q41),"-")</f>
        <v>0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</v>
      </c>
      <c r="B42" s="184" t="s">
        <v>148</v>
      </c>
      <c r="C42" s="184" t="s">
        <v>58</v>
      </c>
      <c r="D42" s="184"/>
      <c r="E42" s="184" t="s">
        <v>149</v>
      </c>
      <c r="F42" s="184" t="s">
        <v>150</v>
      </c>
      <c r="G42" s="184" t="s">
        <v>61</v>
      </c>
      <c r="H42" s="87" t="s">
        <v>77</v>
      </c>
      <c r="I42" s="87" t="s">
        <v>142</v>
      </c>
      <c r="J42" s="186" t="s">
        <v>110</v>
      </c>
      <c r="K42" s="176">
        <v>30000</v>
      </c>
      <c r="L42" s="79">
        <v>3</v>
      </c>
      <c r="M42" s="79">
        <v>0</v>
      </c>
      <c r="N42" s="79">
        <v>42</v>
      </c>
      <c r="O42" s="88">
        <v>2</v>
      </c>
      <c r="P42" s="89">
        <v>0</v>
      </c>
      <c r="Q42" s="90">
        <f>O42+P42</f>
        <v>2</v>
      </c>
      <c r="R42" s="80">
        <f>IFERROR(Q42/N42,"-")</f>
        <v>0.047619047619048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10000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-30000</v>
      </c>
      <c r="AC42" s="83">
        <f>SUM(Y42:Y43)/SUM(K42:K43)</f>
        <v>0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151</v>
      </c>
      <c r="C43" s="184" t="s">
        <v>58</v>
      </c>
      <c r="D43" s="184"/>
      <c r="E43" s="184" t="s">
        <v>149</v>
      </c>
      <c r="F43" s="184" t="s">
        <v>150</v>
      </c>
      <c r="G43" s="184" t="s">
        <v>66</v>
      </c>
      <c r="H43" s="87"/>
      <c r="I43" s="87"/>
      <c r="J43" s="87"/>
      <c r="K43" s="176"/>
      <c r="L43" s="79">
        <v>41</v>
      </c>
      <c r="M43" s="79">
        <v>12</v>
      </c>
      <c r="N43" s="79">
        <v>4</v>
      </c>
      <c r="O43" s="88">
        <v>1</v>
      </c>
      <c r="P43" s="89">
        <v>0</v>
      </c>
      <c r="Q43" s="90">
        <f>O43+P43</f>
        <v>1</v>
      </c>
      <c r="R43" s="80">
        <f>IFERROR(Q43/N43,"-")</f>
        <v>0.25</v>
      </c>
      <c r="S43" s="79">
        <v>0</v>
      </c>
      <c r="T43" s="79">
        <v>0</v>
      </c>
      <c r="U43" s="80">
        <f>IFERROR(T43/(Q43),"-")</f>
        <v>0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152</v>
      </c>
      <c r="C44" s="184" t="s">
        <v>58</v>
      </c>
      <c r="D44" s="184"/>
      <c r="E44" s="184" t="s">
        <v>153</v>
      </c>
      <c r="F44" s="184" t="s">
        <v>154</v>
      </c>
      <c r="G44" s="184" t="s">
        <v>61</v>
      </c>
      <c r="H44" s="87" t="s">
        <v>77</v>
      </c>
      <c r="I44" s="87" t="s">
        <v>142</v>
      </c>
      <c r="J44" s="185" t="s">
        <v>100</v>
      </c>
      <c r="K44" s="176">
        <v>30000</v>
      </c>
      <c r="L44" s="79">
        <v>4</v>
      </c>
      <c r="M44" s="79">
        <v>0</v>
      </c>
      <c r="N44" s="79">
        <v>31</v>
      </c>
      <c r="O44" s="88">
        <v>1</v>
      </c>
      <c r="P44" s="89">
        <v>0</v>
      </c>
      <c r="Q44" s="90">
        <f>O44+P44</f>
        <v>1</v>
      </c>
      <c r="R44" s="80">
        <f>IFERROR(Q44/N44,"-")</f>
        <v>0.032258064516129</v>
      </c>
      <c r="S44" s="79">
        <v>0</v>
      </c>
      <c r="T44" s="79">
        <v>0</v>
      </c>
      <c r="U44" s="80">
        <f>IFERROR(T44/(Q44),"-")</f>
        <v>0</v>
      </c>
      <c r="V44" s="81">
        <f>IFERROR(K44/SUM(Q44:Q45),"-")</f>
        <v>30000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-30000</v>
      </c>
      <c r="AC44" s="83">
        <f>SUM(Y44:Y45)/SUM(K44:K45)</f>
        <v>0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1</v>
      </c>
      <c r="BP44" s="117">
        <f>IF(Q44=0,"",IF(BO44=0,"",(BO44/Q44)))</f>
        <v>1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155</v>
      </c>
      <c r="C45" s="184" t="s">
        <v>58</v>
      </c>
      <c r="D45" s="184"/>
      <c r="E45" s="184" t="s">
        <v>153</v>
      </c>
      <c r="F45" s="184" t="s">
        <v>154</v>
      </c>
      <c r="G45" s="184" t="s">
        <v>66</v>
      </c>
      <c r="H45" s="87"/>
      <c r="I45" s="87"/>
      <c r="J45" s="87"/>
      <c r="K45" s="176"/>
      <c r="L45" s="79">
        <v>10</v>
      </c>
      <c r="M45" s="79">
        <v>8</v>
      </c>
      <c r="N45" s="79">
        <v>0</v>
      </c>
      <c r="O45" s="88">
        <v>0</v>
      </c>
      <c r="P45" s="89">
        <v>0</v>
      </c>
      <c r="Q45" s="90">
        <f>O45+P45</f>
        <v>0</v>
      </c>
      <c r="R45" s="80" t="str">
        <f>IFERROR(Q45/N45,"-")</f>
        <v>-</v>
      </c>
      <c r="S45" s="79">
        <v>0</v>
      </c>
      <c r="T45" s="79">
        <v>0</v>
      </c>
      <c r="U45" s="80" t="str">
        <f>IFERROR(T45/(Q45),"-")</f>
        <v>-</v>
      </c>
      <c r="V45" s="81"/>
      <c r="W45" s="82">
        <v>0</v>
      </c>
      <c r="X45" s="80" t="str">
        <f>IF(Q45=0,"-",W45/Q45)</f>
        <v>-</v>
      </c>
      <c r="Y45" s="181">
        <v>0</v>
      </c>
      <c r="Z45" s="182" t="str">
        <f>IFERROR(Y45/Q45,"-")</f>
        <v>-</v>
      </c>
      <c r="AA45" s="182" t="str">
        <f>IFERROR(Y45/W45,"-")</f>
        <v>-</v>
      </c>
      <c r="AB45" s="176"/>
      <c r="AC45" s="83"/>
      <c r="AD45" s="77"/>
      <c r="AE45" s="91"/>
      <c r="AF45" s="92" t="str">
        <f>IF(Q45=0,"",IF(AE45=0,"",(AE45/Q45)))</f>
        <v/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 t="str">
        <f>IF(Q45=0,"",IF(AN45=0,"",(AN45/Q45)))</f>
        <v/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 t="str">
        <f>IF(Q45=0,"",IF(AW45=0,"",(AW45/Q45)))</f>
        <v/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 t="str">
        <f>IF(Q45=0,"",IF(BF45=0,"",(BF45/Q45)))</f>
        <v/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 t="str">
        <f>IF(Q45=0,"",IF(BO45=0,"",(BO45/Q45)))</f>
        <v/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 t="str">
        <f>IF(Q45=0,"",IF(BX45=0,"",(BX45/Q45)))</f>
        <v/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 t="str">
        <f>IF(Q45=0,"",IF(CG45=0,"",(CG45/Q45)))</f>
        <v/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156</v>
      </c>
      <c r="C46" s="184" t="s">
        <v>58</v>
      </c>
      <c r="D46" s="184"/>
      <c r="E46" s="184" t="s">
        <v>140</v>
      </c>
      <c r="F46" s="184" t="s">
        <v>141</v>
      </c>
      <c r="G46" s="184" t="s">
        <v>61</v>
      </c>
      <c r="H46" s="87" t="s">
        <v>77</v>
      </c>
      <c r="I46" s="87" t="s">
        <v>142</v>
      </c>
      <c r="J46" s="186" t="s">
        <v>157</v>
      </c>
      <c r="K46" s="176">
        <v>30000</v>
      </c>
      <c r="L46" s="79">
        <v>4</v>
      </c>
      <c r="M46" s="79">
        <v>0</v>
      </c>
      <c r="N46" s="79">
        <v>30</v>
      </c>
      <c r="O46" s="88">
        <v>2</v>
      </c>
      <c r="P46" s="89">
        <v>0</v>
      </c>
      <c r="Q46" s="90">
        <f>O46+P46</f>
        <v>2</v>
      </c>
      <c r="R46" s="80">
        <f>IFERROR(Q46/N46,"-")</f>
        <v>0.066666666666667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10000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-30000</v>
      </c>
      <c r="AC46" s="83">
        <f>SUM(Y46:Y47)/SUM(K46:K47)</f>
        <v>0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0.5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1</v>
      </c>
      <c r="BG46" s="110">
        <f>IF(Q46=0,"",IF(BF46=0,"",(BF46/Q46)))</f>
        <v>0.5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158</v>
      </c>
      <c r="C47" s="184" t="s">
        <v>58</v>
      </c>
      <c r="D47" s="184"/>
      <c r="E47" s="184" t="s">
        <v>140</v>
      </c>
      <c r="F47" s="184" t="s">
        <v>141</v>
      </c>
      <c r="G47" s="184" t="s">
        <v>66</v>
      </c>
      <c r="H47" s="87"/>
      <c r="I47" s="87"/>
      <c r="J47" s="87"/>
      <c r="K47" s="176"/>
      <c r="L47" s="79">
        <v>43</v>
      </c>
      <c r="M47" s="79">
        <v>9</v>
      </c>
      <c r="N47" s="79">
        <v>1</v>
      </c>
      <c r="O47" s="88">
        <v>1</v>
      </c>
      <c r="P47" s="89">
        <v>0</v>
      </c>
      <c r="Q47" s="90">
        <f>O47+P47</f>
        <v>1</v>
      </c>
      <c r="R47" s="80">
        <f>IFERROR(Q47/N47,"-")</f>
        <v>1</v>
      </c>
      <c r="S47" s="79">
        <v>0</v>
      </c>
      <c r="T47" s="79">
        <v>1</v>
      </c>
      <c r="U47" s="80">
        <f>IFERROR(T47/(Q47),"-")</f>
        <v>1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1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5.1333333333333</v>
      </c>
      <c r="B48" s="184" t="s">
        <v>159</v>
      </c>
      <c r="C48" s="184" t="s">
        <v>58</v>
      </c>
      <c r="D48" s="184"/>
      <c r="E48" s="184" t="s">
        <v>145</v>
      </c>
      <c r="F48" s="184" t="s">
        <v>146</v>
      </c>
      <c r="G48" s="184" t="s">
        <v>61</v>
      </c>
      <c r="H48" s="87" t="s">
        <v>77</v>
      </c>
      <c r="I48" s="87" t="s">
        <v>142</v>
      </c>
      <c r="J48" s="185" t="s">
        <v>87</v>
      </c>
      <c r="K48" s="176">
        <v>30000</v>
      </c>
      <c r="L48" s="79">
        <v>6</v>
      </c>
      <c r="M48" s="79">
        <v>0</v>
      </c>
      <c r="N48" s="79">
        <v>49</v>
      </c>
      <c r="O48" s="88">
        <v>4</v>
      </c>
      <c r="P48" s="89">
        <v>0</v>
      </c>
      <c r="Q48" s="90">
        <f>O48+P48</f>
        <v>4</v>
      </c>
      <c r="R48" s="80">
        <f>IFERROR(Q48/N48,"-")</f>
        <v>0.081632653061224</v>
      </c>
      <c r="S48" s="79">
        <v>1</v>
      </c>
      <c r="T48" s="79">
        <v>1</v>
      </c>
      <c r="U48" s="80">
        <f>IFERROR(T48/(Q48),"-")</f>
        <v>0.25</v>
      </c>
      <c r="V48" s="81">
        <f>IFERROR(K48/SUM(Q48:Q49),"-")</f>
        <v>6000</v>
      </c>
      <c r="W48" s="82">
        <v>1</v>
      </c>
      <c r="X48" s="80">
        <f>IF(Q48=0,"-",W48/Q48)</f>
        <v>0.25</v>
      </c>
      <c r="Y48" s="181">
        <v>109000</v>
      </c>
      <c r="Z48" s="182">
        <f>IFERROR(Y48/Q48,"-")</f>
        <v>27250</v>
      </c>
      <c r="AA48" s="182">
        <f>IFERROR(Y48/W48,"-")</f>
        <v>109000</v>
      </c>
      <c r="AB48" s="176">
        <f>SUM(Y48:Y49)-SUM(K48:K49)</f>
        <v>124000</v>
      </c>
      <c r="AC48" s="83">
        <f>SUM(Y48:Y49)/SUM(K48:K49)</f>
        <v>5.1333333333333</v>
      </c>
      <c r="AD48" s="77"/>
      <c r="AE48" s="91">
        <v>2</v>
      </c>
      <c r="AF48" s="92">
        <f>IF(Q48=0,"",IF(AE48=0,"",(AE48/Q48)))</f>
        <v>0.5</v>
      </c>
      <c r="AG48" s="91"/>
      <c r="AH48" s="93">
        <f>IFERROR(AG48/AE48,"-")</f>
        <v>0</v>
      </c>
      <c r="AI48" s="94"/>
      <c r="AJ48" s="95">
        <f>IFERROR(AI48/AE48,"-")</f>
        <v>0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2</v>
      </c>
      <c r="BP48" s="117">
        <f>IF(Q48=0,"",IF(BO48=0,"",(BO48/Q48)))</f>
        <v>0.5</v>
      </c>
      <c r="BQ48" s="118">
        <v>1</v>
      </c>
      <c r="BR48" s="119">
        <f>IFERROR(BQ48/BO48,"-")</f>
        <v>0.5</v>
      </c>
      <c r="BS48" s="120">
        <v>109000</v>
      </c>
      <c r="BT48" s="121">
        <f>IFERROR(BS48/BO48,"-")</f>
        <v>54500</v>
      </c>
      <c r="BU48" s="122"/>
      <c r="BV48" s="122"/>
      <c r="BW48" s="122">
        <v>1</v>
      </c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109000</v>
      </c>
      <c r="CR48" s="138">
        <v>109000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/>
      <c r="B49" s="184" t="s">
        <v>160</v>
      </c>
      <c r="C49" s="184" t="s">
        <v>58</v>
      </c>
      <c r="D49" s="184"/>
      <c r="E49" s="184" t="s">
        <v>145</v>
      </c>
      <c r="F49" s="184" t="s">
        <v>146</v>
      </c>
      <c r="G49" s="184" t="s">
        <v>66</v>
      </c>
      <c r="H49" s="87"/>
      <c r="I49" s="87"/>
      <c r="J49" s="87"/>
      <c r="K49" s="176"/>
      <c r="L49" s="79">
        <v>18</v>
      </c>
      <c r="M49" s="79">
        <v>8</v>
      </c>
      <c r="N49" s="79">
        <v>5</v>
      </c>
      <c r="O49" s="88">
        <v>1</v>
      </c>
      <c r="P49" s="89">
        <v>0</v>
      </c>
      <c r="Q49" s="90">
        <f>O49+P49</f>
        <v>1</v>
      </c>
      <c r="R49" s="80">
        <f>IFERROR(Q49/N49,"-")</f>
        <v>0.2</v>
      </c>
      <c r="S49" s="79">
        <v>0</v>
      </c>
      <c r="T49" s="79">
        <v>1</v>
      </c>
      <c r="U49" s="80">
        <f>IFERROR(T49/(Q49),"-")</f>
        <v>1</v>
      </c>
      <c r="V49" s="81"/>
      <c r="W49" s="82">
        <v>1</v>
      </c>
      <c r="X49" s="80">
        <f>IF(Q49=0,"-",W49/Q49)</f>
        <v>1</v>
      </c>
      <c r="Y49" s="181">
        <v>45000</v>
      </c>
      <c r="Z49" s="182">
        <f>IFERROR(Y49/Q49,"-")</f>
        <v>45000</v>
      </c>
      <c r="AA49" s="182">
        <f>IFERROR(Y49/W49,"-")</f>
        <v>45000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1</v>
      </c>
      <c r="BY49" s="124">
        <f>IF(Q49=0,"",IF(BX49=0,"",(BX49/Q49)))</f>
        <v>1</v>
      </c>
      <c r="BZ49" s="125">
        <v>1</v>
      </c>
      <c r="CA49" s="126">
        <f>IFERROR(BZ49/BX49,"-")</f>
        <v>1</v>
      </c>
      <c r="CB49" s="127">
        <v>45000</v>
      </c>
      <c r="CC49" s="128">
        <f>IFERROR(CB49/BX49,"-")</f>
        <v>45000</v>
      </c>
      <c r="CD49" s="129"/>
      <c r="CE49" s="129"/>
      <c r="CF49" s="129">
        <v>1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45000</v>
      </c>
      <c r="CR49" s="138">
        <v>45000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</v>
      </c>
      <c r="B50" s="184" t="s">
        <v>161</v>
      </c>
      <c r="C50" s="184" t="s">
        <v>58</v>
      </c>
      <c r="D50" s="184"/>
      <c r="E50" s="184" t="s">
        <v>149</v>
      </c>
      <c r="F50" s="184" t="s">
        <v>150</v>
      </c>
      <c r="G50" s="184" t="s">
        <v>61</v>
      </c>
      <c r="H50" s="87" t="s">
        <v>77</v>
      </c>
      <c r="I50" s="87" t="s">
        <v>142</v>
      </c>
      <c r="J50" s="186" t="s">
        <v>162</v>
      </c>
      <c r="K50" s="176">
        <v>30000</v>
      </c>
      <c r="L50" s="79">
        <v>4</v>
      </c>
      <c r="M50" s="79">
        <v>0</v>
      </c>
      <c r="N50" s="79">
        <v>21</v>
      </c>
      <c r="O50" s="88">
        <v>0</v>
      </c>
      <c r="P50" s="89">
        <v>0</v>
      </c>
      <c r="Q50" s="90">
        <f>O50+P50</f>
        <v>0</v>
      </c>
      <c r="R50" s="80">
        <f>IFERROR(Q50/N50,"-")</f>
        <v>0</v>
      </c>
      <c r="S50" s="79">
        <v>0</v>
      </c>
      <c r="T50" s="79">
        <v>0</v>
      </c>
      <c r="U50" s="80" t="str">
        <f>IFERROR(T50/(Q50),"-")</f>
        <v>-</v>
      </c>
      <c r="V50" s="81">
        <f>IFERROR(K50/SUM(Q50:Q51),"-")</f>
        <v>15000</v>
      </c>
      <c r="W50" s="82">
        <v>0</v>
      </c>
      <c r="X50" s="80" t="str">
        <f>IF(Q50=0,"-",W50/Q50)</f>
        <v>-</v>
      </c>
      <c r="Y50" s="181">
        <v>0</v>
      </c>
      <c r="Z50" s="182" t="str">
        <f>IFERROR(Y50/Q50,"-")</f>
        <v>-</v>
      </c>
      <c r="AA50" s="182" t="str">
        <f>IFERROR(Y50/W50,"-")</f>
        <v>-</v>
      </c>
      <c r="AB50" s="176">
        <f>SUM(Y50:Y51)-SUM(K50:K51)</f>
        <v>-30000</v>
      </c>
      <c r="AC50" s="83">
        <f>SUM(Y50:Y51)/SUM(K50:K51)</f>
        <v>0</v>
      </c>
      <c r="AD50" s="77"/>
      <c r="AE50" s="91"/>
      <c r="AF50" s="92" t="str">
        <f>IF(Q50=0,"",IF(AE50=0,"",(AE50/Q50)))</f>
        <v/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 t="str">
        <f>IF(Q50=0,"",IF(AN50=0,"",(AN50/Q50)))</f>
        <v/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 t="str">
        <f>IF(Q50=0,"",IF(AW50=0,"",(AW50/Q50)))</f>
        <v/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 t="str">
        <f>IF(Q50=0,"",IF(BF50=0,"",(BF50/Q50)))</f>
        <v/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 t="str">
        <f>IF(Q50=0,"",IF(BO50=0,"",(BO50/Q50)))</f>
        <v/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 t="str">
        <f>IF(Q50=0,"",IF(BX50=0,"",(BX50/Q50)))</f>
        <v/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 t="str">
        <f>IF(Q50=0,"",IF(CG50=0,"",(CG50/Q50)))</f>
        <v/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163</v>
      </c>
      <c r="C51" s="184" t="s">
        <v>58</v>
      </c>
      <c r="D51" s="184"/>
      <c r="E51" s="184" t="s">
        <v>149</v>
      </c>
      <c r="F51" s="184" t="s">
        <v>150</v>
      </c>
      <c r="G51" s="184" t="s">
        <v>66</v>
      </c>
      <c r="H51" s="87"/>
      <c r="I51" s="87"/>
      <c r="J51" s="87"/>
      <c r="K51" s="176"/>
      <c r="L51" s="79">
        <v>27</v>
      </c>
      <c r="M51" s="79">
        <v>9</v>
      </c>
      <c r="N51" s="79">
        <v>9</v>
      </c>
      <c r="O51" s="88">
        <v>2</v>
      </c>
      <c r="P51" s="89">
        <v>0</v>
      </c>
      <c r="Q51" s="90">
        <f>O51+P51</f>
        <v>2</v>
      </c>
      <c r="R51" s="80">
        <f>IFERROR(Q51/N51,"-")</f>
        <v>0.22222222222222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0.5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164</v>
      </c>
      <c r="C52" s="184" t="s">
        <v>58</v>
      </c>
      <c r="D52" s="184"/>
      <c r="E52" s="184" t="s">
        <v>153</v>
      </c>
      <c r="F52" s="184" t="s">
        <v>154</v>
      </c>
      <c r="G52" s="184" t="s">
        <v>61</v>
      </c>
      <c r="H52" s="87" t="s">
        <v>77</v>
      </c>
      <c r="I52" s="87" t="s">
        <v>142</v>
      </c>
      <c r="J52" s="185" t="s">
        <v>64</v>
      </c>
      <c r="K52" s="176">
        <v>30000</v>
      </c>
      <c r="L52" s="79">
        <v>3</v>
      </c>
      <c r="M52" s="79">
        <v>0</v>
      </c>
      <c r="N52" s="79">
        <v>35</v>
      </c>
      <c r="O52" s="88">
        <v>1</v>
      </c>
      <c r="P52" s="89">
        <v>0</v>
      </c>
      <c r="Q52" s="90">
        <f>O52+P52</f>
        <v>1</v>
      </c>
      <c r="R52" s="80">
        <f>IFERROR(Q52/N52,"-")</f>
        <v>0.028571428571429</v>
      </c>
      <c r="S52" s="79">
        <v>0</v>
      </c>
      <c r="T52" s="79">
        <v>1</v>
      </c>
      <c r="U52" s="80">
        <f>IFERROR(T52/(Q52),"-")</f>
        <v>1</v>
      </c>
      <c r="V52" s="81">
        <f>IFERROR(K52/SUM(Q52:Q53),"-")</f>
        <v>15000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-30000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1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165</v>
      </c>
      <c r="C53" s="184" t="s">
        <v>58</v>
      </c>
      <c r="D53" s="184"/>
      <c r="E53" s="184" t="s">
        <v>153</v>
      </c>
      <c r="F53" s="184" t="s">
        <v>154</v>
      </c>
      <c r="G53" s="184" t="s">
        <v>66</v>
      </c>
      <c r="H53" s="87"/>
      <c r="I53" s="87"/>
      <c r="J53" s="87"/>
      <c r="K53" s="176"/>
      <c r="L53" s="79">
        <v>8</v>
      </c>
      <c r="M53" s="79">
        <v>7</v>
      </c>
      <c r="N53" s="79">
        <v>0</v>
      </c>
      <c r="O53" s="88">
        <v>1</v>
      </c>
      <c r="P53" s="89">
        <v>0</v>
      </c>
      <c r="Q53" s="90">
        <f>O53+P53</f>
        <v>1</v>
      </c>
      <c r="R53" s="80" t="str">
        <f>IFERROR(Q53/N53,"-")</f>
        <v>-</v>
      </c>
      <c r="S53" s="79">
        <v>0</v>
      </c>
      <c r="T53" s="79">
        <v>0</v>
      </c>
      <c r="U53" s="80">
        <f>IFERROR(T53/(Q53),"-")</f>
        <v>0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1</v>
      </c>
      <c r="BP53" s="117">
        <f>IF(Q53=0,"",IF(BO53=0,"",(BO53/Q53)))</f>
        <v>1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1.264</v>
      </c>
      <c r="B54" s="184" t="s">
        <v>166</v>
      </c>
      <c r="C54" s="184" t="s">
        <v>58</v>
      </c>
      <c r="D54" s="184"/>
      <c r="E54" s="184" t="s">
        <v>140</v>
      </c>
      <c r="F54" s="184" t="s">
        <v>141</v>
      </c>
      <c r="G54" s="184" t="s">
        <v>61</v>
      </c>
      <c r="H54" s="87" t="s">
        <v>121</v>
      </c>
      <c r="I54" s="87" t="s">
        <v>167</v>
      </c>
      <c r="J54" s="185" t="s">
        <v>106</v>
      </c>
      <c r="K54" s="176">
        <v>125000</v>
      </c>
      <c r="L54" s="79">
        <v>1</v>
      </c>
      <c r="M54" s="79">
        <v>0</v>
      </c>
      <c r="N54" s="79">
        <v>27</v>
      </c>
      <c r="O54" s="88">
        <v>0</v>
      </c>
      <c r="P54" s="89">
        <v>0</v>
      </c>
      <c r="Q54" s="90">
        <f>O54+P54</f>
        <v>0</v>
      </c>
      <c r="R54" s="80">
        <f>IFERROR(Q54/N54,"-")</f>
        <v>0</v>
      </c>
      <c r="S54" s="79">
        <v>0</v>
      </c>
      <c r="T54" s="79">
        <v>0</v>
      </c>
      <c r="U54" s="80" t="str">
        <f>IFERROR(T54/(Q54),"-")</f>
        <v>-</v>
      </c>
      <c r="V54" s="81">
        <f>IFERROR(K54/SUM(Q54:Q59),"-")</f>
        <v>9615.3846153846</v>
      </c>
      <c r="W54" s="82">
        <v>0</v>
      </c>
      <c r="X54" s="80" t="str">
        <f>IF(Q54=0,"-",W54/Q54)</f>
        <v>-</v>
      </c>
      <c r="Y54" s="181">
        <v>0</v>
      </c>
      <c r="Z54" s="182" t="str">
        <f>IFERROR(Y54/Q54,"-")</f>
        <v>-</v>
      </c>
      <c r="AA54" s="182" t="str">
        <f>IFERROR(Y54/W54,"-")</f>
        <v>-</v>
      </c>
      <c r="AB54" s="176">
        <f>SUM(Y54:Y59)-SUM(K54:K59)</f>
        <v>33000</v>
      </c>
      <c r="AC54" s="83">
        <f>SUM(Y54:Y59)/SUM(K54:K59)</f>
        <v>1.264</v>
      </c>
      <c r="AD54" s="77"/>
      <c r="AE54" s="91"/>
      <c r="AF54" s="92" t="str">
        <f>IF(Q54=0,"",IF(AE54=0,"",(AE54/Q54)))</f>
        <v/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 t="str">
        <f>IF(Q54=0,"",IF(AN54=0,"",(AN54/Q54)))</f>
        <v/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 t="str">
        <f>IF(Q54=0,"",IF(AW54=0,"",(AW54/Q54)))</f>
        <v/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 t="str">
        <f>IF(Q54=0,"",IF(BF54=0,"",(BF54/Q54)))</f>
        <v/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 t="str">
        <f>IF(Q54=0,"",IF(BO54=0,"",(BO54/Q54)))</f>
        <v/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 t="str">
        <f>IF(Q54=0,"",IF(BX54=0,"",(BX54/Q54)))</f>
        <v/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 t="str">
        <f>IF(Q54=0,"",IF(CG54=0,"",(CG54/Q54)))</f>
        <v/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168</v>
      </c>
      <c r="C55" s="184" t="s">
        <v>58</v>
      </c>
      <c r="D55" s="184"/>
      <c r="E55" s="184" t="s">
        <v>145</v>
      </c>
      <c r="F55" s="184" t="s">
        <v>146</v>
      </c>
      <c r="G55" s="184" t="s">
        <v>61</v>
      </c>
      <c r="H55" s="87" t="s">
        <v>121</v>
      </c>
      <c r="I55" s="87" t="s">
        <v>167</v>
      </c>
      <c r="J55" s="186" t="s">
        <v>90</v>
      </c>
      <c r="K55" s="176"/>
      <c r="L55" s="79">
        <v>4</v>
      </c>
      <c r="M55" s="79">
        <v>0</v>
      </c>
      <c r="N55" s="79">
        <v>45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/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169</v>
      </c>
      <c r="C56" s="184" t="s">
        <v>58</v>
      </c>
      <c r="D56" s="184"/>
      <c r="E56" s="184" t="s">
        <v>149</v>
      </c>
      <c r="F56" s="184" t="s">
        <v>150</v>
      </c>
      <c r="G56" s="184" t="s">
        <v>61</v>
      </c>
      <c r="H56" s="87" t="s">
        <v>121</v>
      </c>
      <c r="I56" s="87" t="s">
        <v>167</v>
      </c>
      <c r="J56" s="185" t="s">
        <v>100</v>
      </c>
      <c r="K56" s="176"/>
      <c r="L56" s="79">
        <v>7</v>
      </c>
      <c r="M56" s="79">
        <v>0</v>
      </c>
      <c r="N56" s="79">
        <v>46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/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/>
      <c r="AC56" s="83"/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170</v>
      </c>
      <c r="C57" s="184" t="s">
        <v>58</v>
      </c>
      <c r="D57" s="184"/>
      <c r="E57" s="184" t="s">
        <v>153</v>
      </c>
      <c r="F57" s="184" t="s">
        <v>154</v>
      </c>
      <c r="G57" s="184" t="s">
        <v>61</v>
      </c>
      <c r="H57" s="87" t="s">
        <v>121</v>
      </c>
      <c r="I57" s="87" t="s">
        <v>167</v>
      </c>
      <c r="J57" s="186" t="s">
        <v>157</v>
      </c>
      <c r="K57" s="176"/>
      <c r="L57" s="79">
        <v>6</v>
      </c>
      <c r="M57" s="79">
        <v>0</v>
      </c>
      <c r="N57" s="79">
        <v>45</v>
      </c>
      <c r="O57" s="88">
        <v>2</v>
      </c>
      <c r="P57" s="89">
        <v>0</v>
      </c>
      <c r="Q57" s="90">
        <f>O57+P57</f>
        <v>2</v>
      </c>
      <c r="R57" s="80">
        <f>IFERROR(Q57/N57,"-")</f>
        <v>0.044444444444444</v>
      </c>
      <c r="S57" s="79">
        <v>0</v>
      </c>
      <c r="T57" s="79">
        <v>1</v>
      </c>
      <c r="U57" s="80">
        <f>IFERROR(T57/(Q57),"-")</f>
        <v>0.5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1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171</v>
      </c>
      <c r="C58" s="184" t="s">
        <v>58</v>
      </c>
      <c r="D58" s="184"/>
      <c r="E58" s="184" t="s">
        <v>172</v>
      </c>
      <c r="F58" s="184" t="s">
        <v>172</v>
      </c>
      <c r="G58" s="184" t="s">
        <v>61</v>
      </c>
      <c r="H58" s="87" t="s">
        <v>121</v>
      </c>
      <c r="I58" s="87" t="s">
        <v>167</v>
      </c>
      <c r="J58" s="185" t="s">
        <v>64</v>
      </c>
      <c r="K58" s="176"/>
      <c r="L58" s="79">
        <v>2</v>
      </c>
      <c r="M58" s="79">
        <v>0</v>
      </c>
      <c r="N58" s="79">
        <v>25</v>
      </c>
      <c r="O58" s="88">
        <v>1</v>
      </c>
      <c r="P58" s="89">
        <v>0</v>
      </c>
      <c r="Q58" s="90">
        <f>O58+P58</f>
        <v>1</v>
      </c>
      <c r="R58" s="80">
        <f>IFERROR(Q58/N58,"-")</f>
        <v>0.04</v>
      </c>
      <c r="S58" s="79">
        <v>0</v>
      </c>
      <c r="T58" s="79">
        <v>0</v>
      </c>
      <c r="U58" s="80">
        <f>IFERROR(T58/(Q58),"-")</f>
        <v>0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1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173</v>
      </c>
      <c r="C59" s="184" t="s">
        <v>58</v>
      </c>
      <c r="D59" s="184"/>
      <c r="E59" s="184" t="s">
        <v>174</v>
      </c>
      <c r="F59" s="184" t="s">
        <v>174</v>
      </c>
      <c r="G59" s="184" t="s">
        <v>66</v>
      </c>
      <c r="H59" s="87" t="s">
        <v>175</v>
      </c>
      <c r="I59" s="87"/>
      <c r="J59" s="87"/>
      <c r="K59" s="176"/>
      <c r="L59" s="79">
        <v>94</v>
      </c>
      <c r="M59" s="79">
        <v>50</v>
      </c>
      <c r="N59" s="79">
        <v>27</v>
      </c>
      <c r="O59" s="88">
        <v>10</v>
      </c>
      <c r="P59" s="89">
        <v>0</v>
      </c>
      <c r="Q59" s="90">
        <f>O59+P59</f>
        <v>10</v>
      </c>
      <c r="R59" s="80">
        <f>IFERROR(Q59/N59,"-")</f>
        <v>0.37037037037037</v>
      </c>
      <c r="S59" s="79">
        <v>1</v>
      </c>
      <c r="T59" s="79">
        <v>2</v>
      </c>
      <c r="U59" s="80">
        <f>IFERROR(T59/(Q59),"-")</f>
        <v>0.2</v>
      </c>
      <c r="V59" s="81"/>
      <c r="W59" s="82">
        <v>5</v>
      </c>
      <c r="X59" s="80">
        <f>IF(Q59=0,"-",W59/Q59)</f>
        <v>0.5</v>
      </c>
      <c r="Y59" s="181">
        <v>158000</v>
      </c>
      <c r="Z59" s="182">
        <f>IFERROR(Y59/Q59,"-")</f>
        <v>15800</v>
      </c>
      <c r="AA59" s="182">
        <f>IFERROR(Y59/W59,"-")</f>
        <v>31600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0.1</v>
      </c>
      <c r="AY59" s="103"/>
      <c r="AZ59" s="105">
        <f>IFERROR(AY59/AW59,"-")</f>
        <v>0</v>
      </c>
      <c r="BA59" s="106"/>
      <c r="BB59" s="107">
        <f>IFERROR(BA59/AW59,"-")</f>
        <v>0</v>
      </c>
      <c r="BC59" s="108"/>
      <c r="BD59" s="108"/>
      <c r="BE59" s="108"/>
      <c r="BF59" s="109">
        <v>1</v>
      </c>
      <c r="BG59" s="110">
        <f>IF(Q59=0,"",IF(BF59=0,"",(BF59/Q59)))</f>
        <v>0.1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2</v>
      </c>
      <c r="BP59" s="117">
        <f>IF(Q59=0,"",IF(BO59=0,"",(BO59/Q59)))</f>
        <v>0.2</v>
      </c>
      <c r="BQ59" s="118">
        <v>1</v>
      </c>
      <c r="BR59" s="119">
        <f>IFERROR(BQ59/BO59,"-")</f>
        <v>0.5</v>
      </c>
      <c r="BS59" s="120">
        <v>3000</v>
      </c>
      <c r="BT59" s="121">
        <f>IFERROR(BS59/BO59,"-")</f>
        <v>1500</v>
      </c>
      <c r="BU59" s="122">
        <v>1</v>
      </c>
      <c r="BV59" s="122"/>
      <c r="BW59" s="122"/>
      <c r="BX59" s="123">
        <v>6</v>
      </c>
      <c r="BY59" s="124">
        <f>IF(Q59=0,"",IF(BX59=0,"",(BX59/Q59)))</f>
        <v>0.6</v>
      </c>
      <c r="BZ59" s="125">
        <v>4</v>
      </c>
      <c r="CA59" s="126">
        <f>IFERROR(BZ59/BX59,"-")</f>
        <v>0.66666666666667</v>
      </c>
      <c r="CB59" s="127">
        <v>155000</v>
      </c>
      <c r="CC59" s="128">
        <f>IFERROR(CB59/BX59,"-")</f>
        <v>25833.333333333</v>
      </c>
      <c r="CD59" s="129">
        <v>2</v>
      </c>
      <c r="CE59" s="129"/>
      <c r="CF59" s="129">
        <v>2</v>
      </c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5</v>
      </c>
      <c r="CQ59" s="138">
        <v>158000</v>
      </c>
      <c r="CR59" s="138">
        <v>75000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0.13181818181818</v>
      </c>
      <c r="B60" s="184" t="s">
        <v>176</v>
      </c>
      <c r="C60" s="184" t="s">
        <v>58</v>
      </c>
      <c r="D60" s="184"/>
      <c r="E60" s="184" t="s">
        <v>103</v>
      </c>
      <c r="F60" s="184" t="s">
        <v>104</v>
      </c>
      <c r="G60" s="184" t="s">
        <v>61</v>
      </c>
      <c r="H60" s="87" t="s">
        <v>177</v>
      </c>
      <c r="I60" s="87" t="s">
        <v>78</v>
      </c>
      <c r="J60" s="186" t="s">
        <v>178</v>
      </c>
      <c r="K60" s="176">
        <v>220000</v>
      </c>
      <c r="L60" s="79">
        <v>5</v>
      </c>
      <c r="M60" s="79">
        <v>0</v>
      </c>
      <c r="N60" s="79">
        <v>20</v>
      </c>
      <c r="O60" s="88">
        <v>4</v>
      </c>
      <c r="P60" s="89">
        <v>0</v>
      </c>
      <c r="Q60" s="90">
        <f>O60+P60</f>
        <v>4</v>
      </c>
      <c r="R60" s="80">
        <f>IFERROR(Q60/N60,"-")</f>
        <v>0.2</v>
      </c>
      <c r="S60" s="79">
        <v>0</v>
      </c>
      <c r="T60" s="79">
        <v>2</v>
      </c>
      <c r="U60" s="80">
        <f>IFERROR(T60/(Q60),"-")</f>
        <v>0.5</v>
      </c>
      <c r="V60" s="81">
        <f>IFERROR(K60/SUM(Q60:Q65),"-")</f>
        <v>8800</v>
      </c>
      <c r="W60" s="82">
        <v>1</v>
      </c>
      <c r="X60" s="80">
        <f>IF(Q60=0,"-",W60/Q60)</f>
        <v>0.25</v>
      </c>
      <c r="Y60" s="181">
        <v>5000</v>
      </c>
      <c r="Z60" s="182">
        <f>IFERROR(Y60/Q60,"-")</f>
        <v>1250</v>
      </c>
      <c r="AA60" s="182">
        <f>IFERROR(Y60/W60,"-")</f>
        <v>5000</v>
      </c>
      <c r="AB60" s="176">
        <f>SUM(Y60:Y65)-SUM(K60:K65)</f>
        <v>-191000</v>
      </c>
      <c r="AC60" s="83">
        <f>SUM(Y60:Y65)/SUM(K60:K65)</f>
        <v>0.13181818181818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0.5</v>
      </c>
      <c r="BH60" s="109">
        <v>1</v>
      </c>
      <c r="BI60" s="111">
        <f>IFERROR(BH60/BF60,"-")</f>
        <v>0.5</v>
      </c>
      <c r="BJ60" s="112">
        <v>5000</v>
      </c>
      <c r="BK60" s="113">
        <f>IFERROR(BJ60/BF60,"-")</f>
        <v>2500</v>
      </c>
      <c r="BL60" s="114">
        <v>1</v>
      </c>
      <c r="BM60" s="114"/>
      <c r="BN60" s="114"/>
      <c r="BO60" s="116">
        <v>2</v>
      </c>
      <c r="BP60" s="117">
        <f>IF(Q60=0,"",IF(BO60=0,"",(BO60/Q60)))</f>
        <v>0.5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5000</v>
      </c>
      <c r="CR60" s="138">
        <v>5000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179</v>
      </c>
      <c r="C61" s="184" t="s">
        <v>58</v>
      </c>
      <c r="D61" s="184"/>
      <c r="E61" s="184" t="s">
        <v>113</v>
      </c>
      <c r="F61" s="184" t="s">
        <v>104</v>
      </c>
      <c r="G61" s="184" t="s">
        <v>61</v>
      </c>
      <c r="H61" s="87" t="s">
        <v>177</v>
      </c>
      <c r="I61" s="87" t="s">
        <v>78</v>
      </c>
      <c r="J61" s="186" t="s">
        <v>90</v>
      </c>
      <c r="K61" s="176"/>
      <c r="L61" s="79">
        <v>5</v>
      </c>
      <c r="M61" s="79">
        <v>0</v>
      </c>
      <c r="N61" s="79">
        <v>17</v>
      </c>
      <c r="O61" s="88">
        <v>4</v>
      </c>
      <c r="P61" s="89">
        <v>0</v>
      </c>
      <c r="Q61" s="90">
        <f>O61+P61</f>
        <v>4</v>
      </c>
      <c r="R61" s="80">
        <f>IFERROR(Q61/N61,"-")</f>
        <v>0.23529411764706</v>
      </c>
      <c r="S61" s="79">
        <v>0</v>
      </c>
      <c r="T61" s="79">
        <v>1</v>
      </c>
      <c r="U61" s="80">
        <f>IFERROR(T61/(Q61),"-")</f>
        <v>0.25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>
        <v>1</v>
      </c>
      <c r="AO61" s="98">
        <f>IF(Q61=0,"",IF(AN61=0,"",(AN61/Q61)))</f>
        <v>0.25</v>
      </c>
      <c r="AP61" s="97"/>
      <c r="AQ61" s="99">
        <f>IFERROR(AP61/AN61,"-")</f>
        <v>0</v>
      </c>
      <c r="AR61" s="100"/>
      <c r="AS61" s="101">
        <f>IFERROR(AR61/AN61,"-")</f>
        <v>0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0.25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1</v>
      </c>
      <c r="BP61" s="117">
        <f>IF(Q61=0,"",IF(BO61=0,"",(BO61/Q61)))</f>
        <v>0.25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1</v>
      </c>
      <c r="BY61" s="124">
        <f>IF(Q61=0,"",IF(BX61=0,"",(BX61/Q61)))</f>
        <v>0.25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180</v>
      </c>
      <c r="C62" s="184" t="s">
        <v>58</v>
      </c>
      <c r="D62" s="184"/>
      <c r="E62" s="184" t="s">
        <v>113</v>
      </c>
      <c r="F62" s="184" t="s">
        <v>181</v>
      </c>
      <c r="G62" s="184" t="s">
        <v>61</v>
      </c>
      <c r="H62" s="87" t="s">
        <v>177</v>
      </c>
      <c r="I62" s="87" t="s">
        <v>78</v>
      </c>
      <c r="J62" s="186" t="s">
        <v>110</v>
      </c>
      <c r="K62" s="176"/>
      <c r="L62" s="79">
        <v>3</v>
      </c>
      <c r="M62" s="79">
        <v>0</v>
      </c>
      <c r="N62" s="79">
        <v>9</v>
      </c>
      <c r="O62" s="88">
        <v>2</v>
      </c>
      <c r="P62" s="89">
        <v>0</v>
      </c>
      <c r="Q62" s="90">
        <f>O62+P62</f>
        <v>2</v>
      </c>
      <c r="R62" s="80">
        <f>IFERROR(Q62/N62,"-")</f>
        <v>0.22222222222222</v>
      </c>
      <c r="S62" s="79">
        <v>0</v>
      </c>
      <c r="T62" s="79">
        <v>0</v>
      </c>
      <c r="U62" s="80">
        <f>IFERROR(T62/(Q62),"-")</f>
        <v>0</v>
      </c>
      <c r="V62" s="81"/>
      <c r="W62" s="82">
        <v>1</v>
      </c>
      <c r="X62" s="80">
        <f>IF(Q62=0,"-",W62/Q62)</f>
        <v>0.5</v>
      </c>
      <c r="Y62" s="181">
        <v>15000</v>
      </c>
      <c r="Z62" s="182">
        <f>IFERROR(Y62/Q62,"-")</f>
        <v>7500</v>
      </c>
      <c r="AA62" s="182">
        <f>IFERROR(Y62/W62,"-")</f>
        <v>15000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>
        <v>1</v>
      </c>
      <c r="AX62" s="104">
        <f>IF(Q62=0,"",IF(AW62=0,"",(AW62/Q62)))</f>
        <v>0.5</v>
      </c>
      <c r="AY62" s="103">
        <v>1</v>
      </c>
      <c r="AZ62" s="105">
        <f>IFERROR(AY62/AW62,"-")</f>
        <v>1</v>
      </c>
      <c r="BA62" s="106">
        <v>15000</v>
      </c>
      <c r="BB62" s="107">
        <f>IFERROR(BA62/AW62,"-")</f>
        <v>15000</v>
      </c>
      <c r="BC62" s="108"/>
      <c r="BD62" s="108"/>
      <c r="BE62" s="108">
        <v>1</v>
      </c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15000</v>
      </c>
      <c r="CR62" s="138">
        <v>15000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182</v>
      </c>
      <c r="C63" s="184" t="s">
        <v>58</v>
      </c>
      <c r="D63" s="184"/>
      <c r="E63" s="184" t="s">
        <v>113</v>
      </c>
      <c r="F63" s="184" t="s">
        <v>183</v>
      </c>
      <c r="G63" s="184" t="s">
        <v>61</v>
      </c>
      <c r="H63" s="87" t="s">
        <v>177</v>
      </c>
      <c r="I63" s="87" t="s">
        <v>78</v>
      </c>
      <c r="J63" s="186" t="s">
        <v>157</v>
      </c>
      <c r="K63" s="176"/>
      <c r="L63" s="79">
        <v>2</v>
      </c>
      <c r="M63" s="79">
        <v>0</v>
      </c>
      <c r="N63" s="79">
        <v>13</v>
      </c>
      <c r="O63" s="88">
        <v>2</v>
      </c>
      <c r="P63" s="89">
        <v>0</v>
      </c>
      <c r="Q63" s="90">
        <f>O63+P63</f>
        <v>2</v>
      </c>
      <c r="R63" s="80">
        <f>IFERROR(Q63/N63,"-")</f>
        <v>0.15384615384615</v>
      </c>
      <c r="S63" s="79">
        <v>1</v>
      </c>
      <c r="T63" s="79">
        <v>0</v>
      </c>
      <c r="U63" s="80">
        <f>IFERROR(T63/(Q63),"-")</f>
        <v>0</v>
      </c>
      <c r="V63" s="81"/>
      <c r="W63" s="82">
        <v>1</v>
      </c>
      <c r="X63" s="80">
        <f>IF(Q63=0,"-",W63/Q63)</f>
        <v>0.5</v>
      </c>
      <c r="Y63" s="181">
        <v>6000</v>
      </c>
      <c r="Z63" s="182">
        <f>IFERROR(Y63/Q63,"-")</f>
        <v>3000</v>
      </c>
      <c r="AA63" s="182">
        <f>IFERROR(Y63/W63,"-")</f>
        <v>6000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0.5</v>
      </c>
      <c r="BH63" s="109">
        <v>1</v>
      </c>
      <c r="BI63" s="111">
        <f>IFERROR(BH63/BF63,"-")</f>
        <v>1</v>
      </c>
      <c r="BJ63" s="112">
        <v>6000</v>
      </c>
      <c r="BK63" s="113">
        <f>IFERROR(BJ63/BF63,"-")</f>
        <v>6000</v>
      </c>
      <c r="BL63" s="114"/>
      <c r="BM63" s="114">
        <v>1</v>
      </c>
      <c r="BN63" s="114"/>
      <c r="BO63" s="116">
        <v>1</v>
      </c>
      <c r="BP63" s="117">
        <f>IF(Q63=0,"",IF(BO63=0,"",(BO63/Q63)))</f>
        <v>0.5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6000</v>
      </c>
      <c r="CR63" s="138">
        <v>6000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184</v>
      </c>
      <c r="C64" s="184" t="s">
        <v>58</v>
      </c>
      <c r="D64" s="184"/>
      <c r="E64" s="184" t="s">
        <v>113</v>
      </c>
      <c r="F64" s="184" t="s">
        <v>185</v>
      </c>
      <c r="G64" s="184" t="s">
        <v>61</v>
      </c>
      <c r="H64" s="87" t="s">
        <v>177</v>
      </c>
      <c r="I64" s="87" t="s">
        <v>78</v>
      </c>
      <c r="J64" s="185" t="s">
        <v>87</v>
      </c>
      <c r="K64" s="176"/>
      <c r="L64" s="79">
        <v>1</v>
      </c>
      <c r="M64" s="79">
        <v>0</v>
      </c>
      <c r="N64" s="79">
        <v>7</v>
      </c>
      <c r="O64" s="88">
        <v>1</v>
      </c>
      <c r="P64" s="89">
        <v>0</v>
      </c>
      <c r="Q64" s="90">
        <f>O64+P64</f>
        <v>1</v>
      </c>
      <c r="R64" s="80">
        <f>IFERROR(Q64/N64,"-")</f>
        <v>0.14285714285714</v>
      </c>
      <c r="S64" s="79">
        <v>0</v>
      </c>
      <c r="T64" s="79">
        <v>1</v>
      </c>
      <c r="U64" s="80">
        <f>IFERROR(T64/(Q64),"-")</f>
        <v>1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1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186</v>
      </c>
      <c r="C65" s="184" t="s">
        <v>58</v>
      </c>
      <c r="D65" s="184"/>
      <c r="E65" s="184" t="s">
        <v>174</v>
      </c>
      <c r="F65" s="184" t="s">
        <v>174</v>
      </c>
      <c r="G65" s="184" t="s">
        <v>66</v>
      </c>
      <c r="H65" s="87" t="s">
        <v>187</v>
      </c>
      <c r="I65" s="87"/>
      <c r="J65" s="87"/>
      <c r="K65" s="176"/>
      <c r="L65" s="79">
        <v>47</v>
      </c>
      <c r="M65" s="79">
        <v>29</v>
      </c>
      <c r="N65" s="79">
        <v>13</v>
      </c>
      <c r="O65" s="88">
        <v>12</v>
      </c>
      <c r="P65" s="89">
        <v>0</v>
      </c>
      <c r="Q65" s="90">
        <f>O65+P65</f>
        <v>12</v>
      </c>
      <c r="R65" s="80">
        <f>IFERROR(Q65/N65,"-")</f>
        <v>0.92307692307692</v>
      </c>
      <c r="S65" s="79">
        <v>0</v>
      </c>
      <c r="T65" s="79">
        <v>2</v>
      </c>
      <c r="U65" s="80">
        <f>IFERROR(T65/(Q65),"-")</f>
        <v>0.16666666666667</v>
      </c>
      <c r="V65" s="81"/>
      <c r="W65" s="82">
        <v>1</v>
      </c>
      <c r="X65" s="80">
        <f>IF(Q65=0,"-",W65/Q65)</f>
        <v>0.083333333333333</v>
      </c>
      <c r="Y65" s="181">
        <v>3000</v>
      </c>
      <c r="Z65" s="182">
        <f>IFERROR(Y65/Q65,"-")</f>
        <v>250</v>
      </c>
      <c r="AA65" s="182">
        <f>IFERROR(Y65/W65,"-")</f>
        <v>3000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3</v>
      </c>
      <c r="BG65" s="110">
        <f>IF(Q65=0,"",IF(BF65=0,"",(BF65/Q65)))</f>
        <v>0.25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6</v>
      </c>
      <c r="BP65" s="117">
        <f>IF(Q65=0,"",IF(BO65=0,"",(BO65/Q65)))</f>
        <v>0.5</v>
      </c>
      <c r="BQ65" s="118">
        <v>1</v>
      </c>
      <c r="BR65" s="119">
        <f>IFERROR(BQ65/BO65,"-")</f>
        <v>0.16666666666667</v>
      </c>
      <c r="BS65" s="120">
        <v>3000</v>
      </c>
      <c r="BT65" s="121">
        <f>IFERROR(BS65/BO65,"-")</f>
        <v>500</v>
      </c>
      <c r="BU65" s="122">
        <v>1</v>
      </c>
      <c r="BV65" s="122"/>
      <c r="BW65" s="122"/>
      <c r="BX65" s="123">
        <v>2</v>
      </c>
      <c r="BY65" s="124">
        <f>IF(Q65=0,"",IF(BX65=0,"",(BX65/Q65)))</f>
        <v>0.16666666666667</v>
      </c>
      <c r="BZ65" s="125"/>
      <c r="CA65" s="126">
        <f>IFERROR(BZ65/BX65,"-")</f>
        <v>0</v>
      </c>
      <c r="CB65" s="127"/>
      <c r="CC65" s="128">
        <f>IFERROR(CB65/BX65,"-")</f>
        <v>0</v>
      </c>
      <c r="CD65" s="129"/>
      <c r="CE65" s="129"/>
      <c r="CF65" s="129"/>
      <c r="CG65" s="130">
        <v>1</v>
      </c>
      <c r="CH65" s="131">
        <f>IF(Q65=0,"",IF(CG65=0,"",(CG65/Q65)))</f>
        <v>0.083333333333333</v>
      </c>
      <c r="CI65" s="132"/>
      <c r="CJ65" s="133">
        <f>IFERROR(CI65/CG65,"-")</f>
        <v>0</v>
      </c>
      <c r="CK65" s="134"/>
      <c r="CL65" s="135">
        <f>IFERROR(CK65/CG65,"-")</f>
        <v>0</v>
      </c>
      <c r="CM65" s="136"/>
      <c r="CN65" s="136"/>
      <c r="CO65" s="136"/>
      <c r="CP65" s="137">
        <v>1</v>
      </c>
      <c r="CQ65" s="138">
        <v>3000</v>
      </c>
      <c r="CR65" s="138">
        <v>3000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0.395</v>
      </c>
      <c r="B66" s="184" t="s">
        <v>188</v>
      </c>
      <c r="C66" s="184" t="s">
        <v>58</v>
      </c>
      <c r="D66" s="184"/>
      <c r="E66" s="184" t="s">
        <v>113</v>
      </c>
      <c r="F66" s="184" t="s">
        <v>104</v>
      </c>
      <c r="G66" s="184" t="s">
        <v>61</v>
      </c>
      <c r="H66" s="87" t="s">
        <v>109</v>
      </c>
      <c r="I66" s="87" t="s">
        <v>122</v>
      </c>
      <c r="J66" s="185" t="s">
        <v>137</v>
      </c>
      <c r="K66" s="176">
        <v>600000</v>
      </c>
      <c r="L66" s="79">
        <v>67</v>
      </c>
      <c r="M66" s="79">
        <v>0</v>
      </c>
      <c r="N66" s="79">
        <v>166</v>
      </c>
      <c r="O66" s="88">
        <v>30</v>
      </c>
      <c r="P66" s="89">
        <v>0</v>
      </c>
      <c r="Q66" s="90">
        <f>O66+P66</f>
        <v>30</v>
      </c>
      <c r="R66" s="80">
        <f>IFERROR(Q66/N66,"-")</f>
        <v>0.18072289156627</v>
      </c>
      <c r="S66" s="79">
        <v>2</v>
      </c>
      <c r="T66" s="79">
        <v>13</v>
      </c>
      <c r="U66" s="80">
        <f>IFERROR(T66/(Q66),"-")</f>
        <v>0.43333333333333</v>
      </c>
      <c r="V66" s="81">
        <f>IFERROR(K66/SUM(Q66:Q67),"-")</f>
        <v>13043.47826087</v>
      </c>
      <c r="W66" s="82">
        <v>4</v>
      </c>
      <c r="X66" s="80">
        <f>IF(Q66=0,"-",W66/Q66)</f>
        <v>0.13333333333333</v>
      </c>
      <c r="Y66" s="181">
        <v>229000</v>
      </c>
      <c r="Z66" s="182">
        <f>IFERROR(Y66/Q66,"-")</f>
        <v>7633.3333333333</v>
      </c>
      <c r="AA66" s="182">
        <f>IFERROR(Y66/W66,"-")</f>
        <v>57250</v>
      </c>
      <c r="AB66" s="176">
        <f>SUM(Y66:Y67)-SUM(K66:K67)</f>
        <v>-363000</v>
      </c>
      <c r="AC66" s="83">
        <f>SUM(Y66:Y67)/SUM(K66:K67)</f>
        <v>0.395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>
        <v>1</v>
      </c>
      <c r="AO66" s="98">
        <f>IF(Q66=0,"",IF(AN66=0,"",(AN66/Q66)))</f>
        <v>0.033333333333333</v>
      </c>
      <c r="AP66" s="97"/>
      <c r="AQ66" s="99">
        <f>IFERROR(AP66/AN66,"-")</f>
        <v>0</v>
      </c>
      <c r="AR66" s="100"/>
      <c r="AS66" s="101">
        <f>IFERROR(AR66/AN66,"-")</f>
        <v>0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13</v>
      </c>
      <c r="BG66" s="110">
        <f>IF(Q66=0,"",IF(BF66=0,"",(BF66/Q66)))</f>
        <v>0.43333333333333</v>
      </c>
      <c r="BH66" s="109">
        <v>3</v>
      </c>
      <c r="BI66" s="111">
        <f>IFERROR(BH66/BF66,"-")</f>
        <v>0.23076923076923</v>
      </c>
      <c r="BJ66" s="112">
        <v>226000</v>
      </c>
      <c r="BK66" s="113">
        <f>IFERROR(BJ66/BF66,"-")</f>
        <v>17384.615384615</v>
      </c>
      <c r="BL66" s="114"/>
      <c r="BM66" s="114"/>
      <c r="BN66" s="114">
        <v>3</v>
      </c>
      <c r="BO66" s="116">
        <v>14</v>
      </c>
      <c r="BP66" s="117">
        <f>IF(Q66=0,"",IF(BO66=0,"",(BO66/Q66)))</f>
        <v>0.46666666666667</v>
      </c>
      <c r="BQ66" s="118">
        <v>1</v>
      </c>
      <c r="BR66" s="119">
        <f>IFERROR(BQ66/BO66,"-")</f>
        <v>0.071428571428571</v>
      </c>
      <c r="BS66" s="120">
        <v>3000</v>
      </c>
      <c r="BT66" s="121">
        <f>IFERROR(BS66/BO66,"-")</f>
        <v>214.28571428571</v>
      </c>
      <c r="BU66" s="122">
        <v>1</v>
      </c>
      <c r="BV66" s="122"/>
      <c r="BW66" s="122"/>
      <c r="BX66" s="123">
        <v>2</v>
      </c>
      <c r="BY66" s="124">
        <f>IF(Q66=0,"",IF(BX66=0,"",(BX66/Q66)))</f>
        <v>0.066666666666667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4</v>
      </c>
      <c r="CQ66" s="138">
        <v>229000</v>
      </c>
      <c r="CR66" s="138">
        <v>84000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189</v>
      </c>
      <c r="C67" s="184" t="s">
        <v>58</v>
      </c>
      <c r="D67" s="184"/>
      <c r="E67" s="184" t="s">
        <v>113</v>
      </c>
      <c r="F67" s="184" t="s">
        <v>104</v>
      </c>
      <c r="G67" s="184" t="s">
        <v>66</v>
      </c>
      <c r="H67" s="87"/>
      <c r="I67" s="87"/>
      <c r="J67" s="87"/>
      <c r="K67" s="176"/>
      <c r="L67" s="79">
        <v>80</v>
      </c>
      <c r="M67" s="79">
        <v>63</v>
      </c>
      <c r="N67" s="79">
        <v>42</v>
      </c>
      <c r="O67" s="88">
        <v>16</v>
      </c>
      <c r="P67" s="89">
        <v>0</v>
      </c>
      <c r="Q67" s="90">
        <f>O67+P67</f>
        <v>16</v>
      </c>
      <c r="R67" s="80">
        <f>IFERROR(Q67/N67,"-")</f>
        <v>0.38095238095238</v>
      </c>
      <c r="S67" s="79">
        <v>1</v>
      </c>
      <c r="T67" s="79">
        <v>4</v>
      </c>
      <c r="U67" s="80">
        <f>IFERROR(T67/(Q67),"-")</f>
        <v>0.25</v>
      </c>
      <c r="V67" s="81"/>
      <c r="W67" s="82">
        <v>1</v>
      </c>
      <c r="X67" s="80">
        <f>IF(Q67=0,"-",W67/Q67)</f>
        <v>0.0625</v>
      </c>
      <c r="Y67" s="181">
        <v>8000</v>
      </c>
      <c r="Z67" s="182">
        <f>IFERROR(Y67/Q67,"-")</f>
        <v>500</v>
      </c>
      <c r="AA67" s="182">
        <f>IFERROR(Y67/W67,"-")</f>
        <v>8000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4</v>
      </c>
      <c r="BG67" s="110">
        <f>IF(Q67=0,"",IF(BF67=0,"",(BF67/Q67)))</f>
        <v>0.25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8</v>
      </c>
      <c r="BP67" s="117">
        <f>IF(Q67=0,"",IF(BO67=0,"",(BO67/Q67)))</f>
        <v>0.5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>
        <v>4</v>
      </c>
      <c r="BY67" s="124">
        <f>IF(Q67=0,"",IF(BX67=0,"",(BX67/Q67)))</f>
        <v>0.25</v>
      </c>
      <c r="BZ67" s="125">
        <v>1</v>
      </c>
      <c r="CA67" s="126">
        <f>IFERROR(BZ67/BX67,"-")</f>
        <v>0.25</v>
      </c>
      <c r="CB67" s="127">
        <v>8000</v>
      </c>
      <c r="CC67" s="128">
        <f>IFERROR(CB67/BX67,"-")</f>
        <v>2000</v>
      </c>
      <c r="CD67" s="129"/>
      <c r="CE67" s="129">
        <v>1</v>
      </c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8000</v>
      </c>
      <c r="CR67" s="138">
        <v>8000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0.7375</v>
      </c>
      <c r="B68" s="184" t="s">
        <v>190</v>
      </c>
      <c r="C68" s="184" t="s">
        <v>58</v>
      </c>
      <c r="D68" s="184"/>
      <c r="E68" s="184" t="s">
        <v>103</v>
      </c>
      <c r="F68" s="184" t="s">
        <v>104</v>
      </c>
      <c r="G68" s="184" t="s">
        <v>61</v>
      </c>
      <c r="H68" s="87" t="s">
        <v>105</v>
      </c>
      <c r="I68" s="87" t="s">
        <v>122</v>
      </c>
      <c r="J68" s="186" t="s">
        <v>90</v>
      </c>
      <c r="K68" s="176">
        <v>400000</v>
      </c>
      <c r="L68" s="79">
        <v>36</v>
      </c>
      <c r="M68" s="79">
        <v>0</v>
      </c>
      <c r="N68" s="79">
        <v>142</v>
      </c>
      <c r="O68" s="88">
        <v>15</v>
      </c>
      <c r="P68" s="89">
        <v>0</v>
      </c>
      <c r="Q68" s="90">
        <f>O68+P68</f>
        <v>15</v>
      </c>
      <c r="R68" s="80">
        <f>IFERROR(Q68/N68,"-")</f>
        <v>0.1056338028169</v>
      </c>
      <c r="S68" s="79">
        <v>1</v>
      </c>
      <c r="T68" s="79">
        <v>1</v>
      </c>
      <c r="U68" s="80">
        <f>IFERROR(T68/(Q68),"-")</f>
        <v>0.066666666666667</v>
      </c>
      <c r="V68" s="81">
        <f>IFERROR(K68/SUM(Q68:Q69),"-")</f>
        <v>16666.666666667</v>
      </c>
      <c r="W68" s="82">
        <v>2</v>
      </c>
      <c r="X68" s="80">
        <f>IF(Q68=0,"-",W68/Q68)</f>
        <v>0.13333333333333</v>
      </c>
      <c r="Y68" s="181">
        <v>287000</v>
      </c>
      <c r="Z68" s="182">
        <f>IFERROR(Y68/Q68,"-")</f>
        <v>19133.333333333</v>
      </c>
      <c r="AA68" s="182">
        <f>IFERROR(Y68/W68,"-")</f>
        <v>143500</v>
      </c>
      <c r="AB68" s="176">
        <f>SUM(Y68:Y69)-SUM(K68:K69)</f>
        <v>-105000</v>
      </c>
      <c r="AC68" s="83">
        <f>SUM(Y68:Y69)/SUM(K68:K69)</f>
        <v>0.7375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>
        <v>2</v>
      </c>
      <c r="AO68" s="98">
        <f>IF(Q68=0,"",IF(AN68=0,"",(AN68/Q68)))</f>
        <v>0.13333333333333</v>
      </c>
      <c r="AP68" s="97"/>
      <c r="AQ68" s="99">
        <f>IFERROR(AP68/AN68,"-")</f>
        <v>0</v>
      </c>
      <c r="AR68" s="100"/>
      <c r="AS68" s="101">
        <f>IFERROR(AR68/AN68,"-")</f>
        <v>0</v>
      </c>
      <c r="AT68" s="102"/>
      <c r="AU68" s="102"/>
      <c r="AV68" s="102"/>
      <c r="AW68" s="103">
        <v>2</v>
      </c>
      <c r="AX68" s="104">
        <f>IF(Q68=0,"",IF(AW68=0,"",(AW68/Q68)))</f>
        <v>0.13333333333333</v>
      </c>
      <c r="AY68" s="103"/>
      <c r="AZ68" s="105">
        <f>IFERROR(AY68/AW68,"-")</f>
        <v>0</v>
      </c>
      <c r="BA68" s="106"/>
      <c r="BB68" s="107">
        <f>IFERROR(BA68/AW68,"-")</f>
        <v>0</v>
      </c>
      <c r="BC68" s="108"/>
      <c r="BD68" s="108"/>
      <c r="BE68" s="108"/>
      <c r="BF68" s="109">
        <v>2</v>
      </c>
      <c r="BG68" s="110">
        <f>IF(Q68=0,"",IF(BF68=0,"",(BF68/Q68)))</f>
        <v>0.13333333333333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>
        <v>4</v>
      </c>
      <c r="BP68" s="117">
        <f>IF(Q68=0,"",IF(BO68=0,"",(BO68/Q68)))</f>
        <v>0.26666666666667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5</v>
      </c>
      <c r="BY68" s="124">
        <f>IF(Q68=0,"",IF(BX68=0,"",(BX68/Q68)))</f>
        <v>0.33333333333333</v>
      </c>
      <c r="BZ68" s="125">
        <v>2</v>
      </c>
      <c r="CA68" s="126">
        <f>IFERROR(BZ68/BX68,"-")</f>
        <v>0.4</v>
      </c>
      <c r="CB68" s="127">
        <v>287000</v>
      </c>
      <c r="CC68" s="128">
        <f>IFERROR(CB68/BX68,"-")</f>
        <v>57400</v>
      </c>
      <c r="CD68" s="129"/>
      <c r="CE68" s="129"/>
      <c r="CF68" s="129">
        <v>2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2</v>
      </c>
      <c r="CQ68" s="138">
        <v>287000</v>
      </c>
      <c r="CR68" s="138">
        <v>272000</v>
      </c>
      <c r="CS68" s="138"/>
      <c r="CT68" s="139" t="str">
        <f>IF(AND(CR68=0,CS68=0),"",IF(AND(CR68&lt;=100000,CS68&lt;=100000),"",IF(CR68/CQ68&gt;0.7,"男高",IF(CS68/CQ68&gt;0.7,"女高",""))))</f>
        <v>男高</v>
      </c>
    </row>
    <row r="69" spans="1:99">
      <c r="A69" s="78"/>
      <c r="B69" s="184" t="s">
        <v>191</v>
      </c>
      <c r="C69" s="184" t="s">
        <v>58</v>
      </c>
      <c r="D69" s="184"/>
      <c r="E69" s="184" t="s">
        <v>103</v>
      </c>
      <c r="F69" s="184" t="s">
        <v>104</v>
      </c>
      <c r="G69" s="184" t="s">
        <v>66</v>
      </c>
      <c r="H69" s="87"/>
      <c r="I69" s="87"/>
      <c r="J69" s="87"/>
      <c r="K69" s="176"/>
      <c r="L69" s="79">
        <v>54</v>
      </c>
      <c r="M69" s="79">
        <v>50</v>
      </c>
      <c r="N69" s="79">
        <v>58</v>
      </c>
      <c r="O69" s="88">
        <v>9</v>
      </c>
      <c r="P69" s="89">
        <v>0</v>
      </c>
      <c r="Q69" s="90">
        <f>O69+P69</f>
        <v>9</v>
      </c>
      <c r="R69" s="80">
        <f>IFERROR(Q69/N69,"-")</f>
        <v>0.1551724137931</v>
      </c>
      <c r="S69" s="79">
        <v>2</v>
      </c>
      <c r="T69" s="79">
        <v>0</v>
      </c>
      <c r="U69" s="80">
        <f>IFERROR(T69/(Q69),"-")</f>
        <v>0</v>
      </c>
      <c r="V69" s="81"/>
      <c r="W69" s="82">
        <v>1</v>
      </c>
      <c r="X69" s="80">
        <f>IF(Q69=0,"-",W69/Q69)</f>
        <v>0.11111111111111</v>
      </c>
      <c r="Y69" s="181">
        <v>8000</v>
      </c>
      <c r="Z69" s="182">
        <f>IFERROR(Y69/Q69,"-")</f>
        <v>888.88888888889</v>
      </c>
      <c r="AA69" s="182">
        <f>IFERROR(Y69/W69,"-")</f>
        <v>8000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1</v>
      </c>
      <c r="AO69" s="98">
        <f>IF(Q69=0,"",IF(AN69=0,"",(AN69/Q69)))</f>
        <v>0.11111111111111</v>
      </c>
      <c r="AP69" s="97"/>
      <c r="AQ69" s="99">
        <f>IFERROR(AP69/AN69,"-")</f>
        <v>0</v>
      </c>
      <c r="AR69" s="100"/>
      <c r="AS69" s="101">
        <f>IFERROR(AR69/AN69,"-")</f>
        <v>0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2</v>
      </c>
      <c r="BG69" s="110">
        <f>IF(Q69=0,"",IF(BF69=0,"",(BF69/Q69)))</f>
        <v>0.22222222222222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2</v>
      </c>
      <c r="BP69" s="117">
        <f>IF(Q69=0,"",IF(BO69=0,"",(BO69/Q69)))</f>
        <v>0.22222222222222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4</v>
      </c>
      <c r="BY69" s="124">
        <f>IF(Q69=0,"",IF(BX69=0,"",(BX69/Q69)))</f>
        <v>0.44444444444444</v>
      </c>
      <c r="BZ69" s="125">
        <v>1</v>
      </c>
      <c r="CA69" s="126">
        <f>IFERROR(BZ69/BX69,"-")</f>
        <v>0.25</v>
      </c>
      <c r="CB69" s="127">
        <v>8000</v>
      </c>
      <c r="CC69" s="128">
        <f>IFERROR(CB69/BX69,"-")</f>
        <v>2000</v>
      </c>
      <c r="CD69" s="129"/>
      <c r="CE69" s="129"/>
      <c r="CF69" s="129">
        <v>1</v>
      </c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1</v>
      </c>
      <c r="CQ69" s="138">
        <v>8000</v>
      </c>
      <c r="CR69" s="138">
        <v>8000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1.552380952381</v>
      </c>
      <c r="B70" s="184" t="s">
        <v>192</v>
      </c>
      <c r="C70" s="184" t="s">
        <v>58</v>
      </c>
      <c r="D70" s="184"/>
      <c r="E70" s="184" t="s">
        <v>113</v>
      </c>
      <c r="F70" s="184" t="s">
        <v>104</v>
      </c>
      <c r="G70" s="184" t="s">
        <v>61</v>
      </c>
      <c r="H70" s="87" t="s">
        <v>193</v>
      </c>
      <c r="I70" s="87" t="s">
        <v>78</v>
      </c>
      <c r="J70" s="87" t="s">
        <v>123</v>
      </c>
      <c r="K70" s="176">
        <v>105000</v>
      </c>
      <c r="L70" s="79">
        <v>8</v>
      </c>
      <c r="M70" s="79">
        <v>0</v>
      </c>
      <c r="N70" s="79">
        <v>22</v>
      </c>
      <c r="O70" s="88">
        <v>2</v>
      </c>
      <c r="P70" s="89">
        <v>0</v>
      </c>
      <c r="Q70" s="90">
        <f>O70+P70</f>
        <v>2</v>
      </c>
      <c r="R70" s="80">
        <f>IFERROR(Q70/N70,"-")</f>
        <v>0.090909090909091</v>
      </c>
      <c r="S70" s="79">
        <v>0</v>
      </c>
      <c r="T70" s="79">
        <v>0</v>
      </c>
      <c r="U70" s="80">
        <f>IFERROR(T70/(Q70),"-")</f>
        <v>0</v>
      </c>
      <c r="V70" s="81">
        <f>IFERROR(K70/SUM(Q70:Q71),"-")</f>
        <v>17500</v>
      </c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>
        <f>SUM(Y70:Y71)-SUM(K70:K71)</f>
        <v>58000</v>
      </c>
      <c r="AC70" s="83">
        <f>SUM(Y70:Y71)/SUM(K70:K71)</f>
        <v>1.552380952381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>
        <v>1</v>
      </c>
      <c r="AO70" s="98">
        <f>IF(Q70=0,"",IF(AN70=0,"",(AN70/Q70)))</f>
        <v>0.5</v>
      </c>
      <c r="AP70" s="97"/>
      <c r="AQ70" s="99">
        <f>IFERROR(AP70/AN70,"-")</f>
        <v>0</v>
      </c>
      <c r="AR70" s="100"/>
      <c r="AS70" s="101">
        <f>IFERROR(AR70/AN70,"-")</f>
        <v>0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0.5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194</v>
      </c>
      <c r="C71" s="184" t="s">
        <v>58</v>
      </c>
      <c r="D71" s="184"/>
      <c r="E71" s="184" t="s">
        <v>113</v>
      </c>
      <c r="F71" s="184" t="s">
        <v>104</v>
      </c>
      <c r="G71" s="184" t="s">
        <v>66</v>
      </c>
      <c r="H71" s="87"/>
      <c r="I71" s="87"/>
      <c r="J71" s="87"/>
      <c r="K71" s="176"/>
      <c r="L71" s="79">
        <v>17</v>
      </c>
      <c r="M71" s="79">
        <v>13</v>
      </c>
      <c r="N71" s="79">
        <v>2</v>
      </c>
      <c r="O71" s="88">
        <v>4</v>
      </c>
      <c r="P71" s="89">
        <v>0</v>
      </c>
      <c r="Q71" s="90">
        <f>O71+P71</f>
        <v>4</v>
      </c>
      <c r="R71" s="80">
        <f>IFERROR(Q71/N71,"-")</f>
        <v>2</v>
      </c>
      <c r="S71" s="79">
        <v>4</v>
      </c>
      <c r="T71" s="79">
        <v>0</v>
      </c>
      <c r="U71" s="80">
        <f>IFERROR(T71/(Q71),"-")</f>
        <v>0</v>
      </c>
      <c r="V71" s="81"/>
      <c r="W71" s="82">
        <v>4</v>
      </c>
      <c r="X71" s="80">
        <f>IF(Q71=0,"-",W71/Q71)</f>
        <v>1</v>
      </c>
      <c r="Y71" s="181">
        <v>163000</v>
      </c>
      <c r="Z71" s="182">
        <f>IFERROR(Y71/Q71,"-")</f>
        <v>40750</v>
      </c>
      <c r="AA71" s="182">
        <f>IFERROR(Y71/W71,"-")</f>
        <v>40750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3</v>
      </c>
      <c r="BP71" s="117">
        <f>IF(Q71=0,"",IF(BO71=0,"",(BO71/Q71)))</f>
        <v>0.75</v>
      </c>
      <c r="BQ71" s="118">
        <v>3</v>
      </c>
      <c r="BR71" s="119">
        <f>IFERROR(BQ71/BO71,"-")</f>
        <v>1</v>
      </c>
      <c r="BS71" s="120">
        <v>160000</v>
      </c>
      <c r="BT71" s="121">
        <f>IFERROR(BS71/BO71,"-")</f>
        <v>53333.333333333</v>
      </c>
      <c r="BU71" s="122"/>
      <c r="BV71" s="122"/>
      <c r="BW71" s="122">
        <v>3</v>
      </c>
      <c r="BX71" s="123">
        <v>1</v>
      </c>
      <c r="BY71" s="124">
        <f>IF(Q71=0,"",IF(BX71=0,"",(BX71/Q71)))</f>
        <v>0.25</v>
      </c>
      <c r="BZ71" s="125">
        <v>1</v>
      </c>
      <c r="CA71" s="126">
        <f>IFERROR(BZ71/BX71,"-")</f>
        <v>1</v>
      </c>
      <c r="CB71" s="127">
        <v>3000</v>
      </c>
      <c r="CC71" s="128">
        <f>IFERROR(CB71/BX71,"-")</f>
        <v>3000</v>
      </c>
      <c r="CD71" s="129">
        <v>1</v>
      </c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4</v>
      </c>
      <c r="CQ71" s="138">
        <v>163000</v>
      </c>
      <c r="CR71" s="138">
        <v>117000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>
        <f>AC72</f>
        <v>1.4789473684211</v>
      </c>
      <c r="B72" s="184" t="s">
        <v>195</v>
      </c>
      <c r="C72" s="184" t="s">
        <v>58</v>
      </c>
      <c r="D72" s="184"/>
      <c r="E72" s="184" t="s">
        <v>113</v>
      </c>
      <c r="F72" s="184" t="s">
        <v>104</v>
      </c>
      <c r="G72" s="184" t="s">
        <v>61</v>
      </c>
      <c r="H72" s="87" t="s">
        <v>196</v>
      </c>
      <c r="I72" s="87" t="s">
        <v>122</v>
      </c>
      <c r="J72" s="185" t="s">
        <v>106</v>
      </c>
      <c r="K72" s="176">
        <v>190000</v>
      </c>
      <c r="L72" s="79">
        <v>18</v>
      </c>
      <c r="M72" s="79">
        <v>0</v>
      </c>
      <c r="N72" s="79">
        <v>32</v>
      </c>
      <c r="O72" s="88">
        <v>7</v>
      </c>
      <c r="P72" s="89">
        <v>0</v>
      </c>
      <c r="Q72" s="90">
        <f>O72+P72</f>
        <v>7</v>
      </c>
      <c r="R72" s="80">
        <f>IFERROR(Q72/N72,"-")</f>
        <v>0.21875</v>
      </c>
      <c r="S72" s="79">
        <v>3</v>
      </c>
      <c r="T72" s="79">
        <v>1</v>
      </c>
      <c r="U72" s="80">
        <f>IFERROR(T72/(Q72),"-")</f>
        <v>0.14285714285714</v>
      </c>
      <c r="V72" s="81">
        <f>IFERROR(K72/SUM(Q72:Q73),"-")</f>
        <v>9500</v>
      </c>
      <c r="W72" s="82">
        <v>3</v>
      </c>
      <c r="X72" s="80">
        <f>IF(Q72=0,"-",W72/Q72)</f>
        <v>0.42857142857143</v>
      </c>
      <c r="Y72" s="181">
        <v>159000</v>
      </c>
      <c r="Z72" s="182">
        <f>IFERROR(Y72/Q72,"-")</f>
        <v>22714.285714286</v>
      </c>
      <c r="AA72" s="182">
        <f>IFERROR(Y72/W72,"-")</f>
        <v>53000</v>
      </c>
      <c r="AB72" s="176">
        <f>SUM(Y72:Y73)-SUM(K72:K73)</f>
        <v>91000</v>
      </c>
      <c r="AC72" s="83">
        <f>SUM(Y72:Y73)/SUM(K72:K73)</f>
        <v>1.4789473684211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>
        <v>1</v>
      </c>
      <c r="AO72" s="98">
        <f>IF(Q72=0,"",IF(AN72=0,"",(AN72/Q72)))</f>
        <v>0.14285714285714</v>
      </c>
      <c r="AP72" s="97"/>
      <c r="AQ72" s="99">
        <f>IFERROR(AP72/AN72,"-")</f>
        <v>0</v>
      </c>
      <c r="AR72" s="100"/>
      <c r="AS72" s="101">
        <f>IFERROR(AR72/AN72,"-")</f>
        <v>0</v>
      </c>
      <c r="AT72" s="102"/>
      <c r="AU72" s="102"/>
      <c r="AV72" s="102"/>
      <c r="AW72" s="103">
        <v>2</v>
      </c>
      <c r="AX72" s="104">
        <f>IF(Q72=0,"",IF(AW72=0,"",(AW72/Q72)))</f>
        <v>0.28571428571429</v>
      </c>
      <c r="AY72" s="103"/>
      <c r="AZ72" s="105">
        <f>IFERROR(AY72/AW72,"-")</f>
        <v>0</v>
      </c>
      <c r="BA72" s="106"/>
      <c r="BB72" s="107">
        <f>IFERROR(BA72/AW72,"-")</f>
        <v>0</v>
      </c>
      <c r="BC72" s="108"/>
      <c r="BD72" s="108"/>
      <c r="BE72" s="108"/>
      <c r="BF72" s="109">
        <v>1</v>
      </c>
      <c r="BG72" s="110">
        <f>IF(Q72=0,"",IF(BF72=0,"",(BF72/Q72)))</f>
        <v>0.14285714285714</v>
      </c>
      <c r="BH72" s="109">
        <v>1</v>
      </c>
      <c r="BI72" s="111">
        <f>IFERROR(BH72/BF72,"-")</f>
        <v>1</v>
      </c>
      <c r="BJ72" s="112">
        <v>46000</v>
      </c>
      <c r="BK72" s="113">
        <f>IFERROR(BJ72/BF72,"-")</f>
        <v>46000</v>
      </c>
      <c r="BL72" s="114"/>
      <c r="BM72" s="114"/>
      <c r="BN72" s="114">
        <v>1</v>
      </c>
      <c r="BO72" s="116">
        <v>2</v>
      </c>
      <c r="BP72" s="117">
        <f>IF(Q72=0,"",IF(BO72=0,"",(BO72/Q72)))</f>
        <v>0.28571428571429</v>
      </c>
      <c r="BQ72" s="118">
        <v>1</v>
      </c>
      <c r="BR72" s="119">
        <f>IFERROR(BQ72/BO72,"-")</f>
        <v>0.5</v>
      </c>
      <c r="BS72" s="120">
        <v>30000</v>
      </c>
      <c r="BT72" s="121">
        <f>IFERROR(BS72/BO72,"-")</f>
        <v>15000</v>
      </c>
      <c r="BU72" s="122"/>
      <c r="BV72" s="122">
        <v>1</v>
      </c>
      <c r="BW72" s="122"/>
      <c r="BX72" s="123">
        <v>1</v>
      </c>
      <c r="BY72" s="124">
        <f>IF(Q72=0,"",IF(BX72=0,"",(BX72/Q72)))</f>
        <v>0.14285714285714</v>
      </c>
      <c r="BZ72" s="125">
        <v>1</v>
      </c>
      <c r="CA72" s="126">
        <f>IFERROR(BZ72/BX72,"-")</f>
        <v>1</v>
      </c>
      <c r="CB72" s="127">
        <v>83000</v>
      </c>
      <c r="CC72" s="128">
        <f>IFERROR(CB72/BX72,"-")</f>
        <v>83000</v>
      </c>
      <c r="CD72" s="129"/>
      <c r="CE72" s="129"/>
      <c r="CF72" s="129">
        <v>1</v>
      </c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3</v>
      </c>
      <c r="CQ72" s="138">
        <v>159000</v>
      </c>
      <c r="CR72" s="138">
        <v>83000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197</v>
      </c>
      <c r="C73" s="184" t="s">
        <v>58</v>
      </c>
      <c r="D73" s="184"/>
      <c r="E73" s="184" t="s">
        <v>113</v>
      </c>
      <c r="F73" s="184" t="s">
        <v>104</v>
      </c>
      <c r="G73" s="184" t="s">
        <v>66</v>
      </c>
      <c r="H73" s="87"/>
      <c r="I73" s="87"/>
      <c r="J73" s="87"/>
      <c r="K73" s="176"/>
      <c r="L73" s="79">
        <v>29</v>
      </c>
      <c r="M73" s="79">
        <v>23</v>
      </c>
      <c r="N73" s="79">
        <v>13</v>
      </c>
      <c r="O73" s="88">
        <v>13</v>
      </c>
      <c r="P73" s="89">
        <v>0</v>
      </c>
      <c r="Q73" s="90">
        <f>O73+P73</f>
        <v>13</v>
      </c>
      <c r="R73" s="80">
        <f>IFERROR(Q73/N73,"-")</f>
        <v>1</v>
      </c>
      <c r="S73" s="79">
        <v>3</v>
      </c>
      <c r="T73" s="79">
        <v>1</v>
      </c>
      <c r="U73" s="80">
        <f>IFERROR(T73/(Q73),"-")</f>
        <v>0.076923076923077</v>
      </c>
      <c r="V73" s="81"/>
      <c r="W73" s="82">
        <v>6</v>
      </c>
      <c r="X73" s="80">
        <f>IF(Q73=0,"-",W73/Q73)</f>
        <v>0.46153846153846</v>
      </c>
      <c r="Y73" s="181">
        <v>122000</v>
      </c>
      <c r="Z73" s="182">
        <f>IFERROR(Y73/Q73,"-")</f>
        <v>9384.6153846154</v>
      </c>
      <c r="AA73" s="182">
        <f>IFERROR(Y73/W73,"-")</f>
        <v>20333.333333333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0.15384615384615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7</v>
      </c>
      <c r="BP73" s="117">
        <f>IF(Q73=0,"",IF(BO73=0,"",(BO73/Q73)))</f>
        <v>0.53846153846154</v>
      </c>
      <c r="BQ73" s="118">
        <v>4</v>
      </c>
      <c r="BR73" s="119">
        <f>IFERROR(BQ73/BO73,"-")</f>
        <v>0.57142857142857</v>
      </c>
      <c r="BS73" s="120">
        <v>101000</v>
      </c>
      <c r="BT73" s="121">
        <f>IFERROR(BS73/BO73,"-")</f>
        <v>14428.571428571</v>
      </c>
      <c r="BU73" s="122"/>
      <c r="BV73" s="122"/>
      <c r="BW73" s="122">
        <v>4</v>
      </c>
      <c r="BX73" s="123">
        <v>3</v>
      </c>
      <c r="BY73" s="124">
        <f>IF(Q73=0,"",IF(BX73=0,"",(BX73/Q73)))</f>
        <v>0.23076923076923</v>
      </c>
      <c r="BZ73" s="125">
        <v>2</v>
      </c>
      <c r="CA73" s="126">
        <f>IFERROR(BZ73/BX73,"-")</f>
        <v>0.66666666666667</v>
      </c>
      <c r="CB73" s="127">
        <v>21000</v>
      </c>
      <c r="CC73" s="128">
        <f>IFERROR(CB73/BX73,"-")</f>
        <v>7000</v>
      </c>
      <c r="CD73" s="129">
        <v>1</v>
      </c>
      <c r="CE73" s="129"/>
      <c r="CF73" s="129">
        <v>1</v>
      </c>
      <c r="CG73" s="130">
        <v>1</v>
      </c>
      <c r="CH73" s="131">
        <f>IF(Q73=0,"",IF(CG73=0,"",(CG73/Q73)))</f>
        <v>0.076923076923077</v>
      </c>
      <c r="CI73" s="132"/>
      <c r="CJ73" s="133">
        <f>IFERROR(CI73/CG73,"-")</f>
        <v>0</v>
      </c>
      <c r="CK73" s="134"/>
      <c r="CL73" s="135">
        <f>IFERROR(CK73/CG73,"-")</f>
        <v>0</v>
      </c>
      <c r="CM73" s="136"/>
      <c r="CN73" s="136"/>
      <c r="CO73" s="136"/>
      <c r="CP73" s="137">
        <v>6</v>
      </c>
      <c r="CQ73" s="138">
        <v>122000</v>
      </c>
      <c r="CR73" s="138">
        <v>40000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 t="str">
        <f>AC74</f>
        <v>0</v>
      </c>
      <c r="B74" s="184" t="s">
        <v>198</v>
      </c>
      <c r="C74" s="184" t="s">
        <v>58</v>
      </c>
      <c r="D74" s="184"/>
      <c r="E74" s="184" t="s">
        <v>113</v>
      </c>
      <c r="F74" s="184" t="s">
        <v>181</v>
      </c>
      <c r="G74" s="184" t="s">
        <v>61</v>
      </c>
      <c r="H74" s="87" t="s">
        <v>199</v>
      </c>
      <c r="I74" s="87" t="s">
        <v>122</v>
      </c>
      <c r="J74" s="186" t="s">
        <v>90</v>
      </c>
      <c r="K74" s="176">
        <v>0</v>
      </c>
      <c r="L74" s="79">
        <v>7</v>
      </c>
      <c r="M74" s="79">
        <v>0</v>
      </c>
      <c r="N74" s="79">
        <v>30</v>
      </c>
      <c r="O74" s="88">
        <v>2</v>
      </c>
      <c r="P74" s="89">
        <v>0</v>
      </c>
      <c r="Q74" s="90">
        <f>O74+P74</f>
        <v>2</v>
      </c>
      <c r="R74" s="80">
        <f>IFERROR(Q74/N74,"-")</f>
        <v>0.066666666666667</v>
      </c>
      <c r="S74" s="79">
        <v>0</v>
      </c>
      <c r="T74" s="79">
        <v>0</v>
      </c>
      <c r="U74" s="80">
        <f>IFERROR(T74/(Q74),"-")</f>
        <v>0</v>
      </c>
      <c r="V74" s="81">
        <f>IFERROR(K74/SUM(Q74:Q75),"-")</f>
        <v>0</v>
      </c>
      <c r="W74" s="82">
        <v>1</v>
      </c>
      <c r="X74" s="80">
        <f>IF(Q74=0,"-",W74/Q74)</f>
        <v>0.5</v>
      </c>
      <c r="Y74" s="181">
        <v>65000</v>
      </c>
      <c r="Z74" s="182">
        <f>IFERROR(Y74/Q74,"-")</f>
        <v>32500</v>
      </c>
      <c r="AA74" s="182">
        <f>IFERROR(Y74/W74,"-")</f>
        <v>65000</v>
      </c>
      <c r="AB74" s="176">
        <f>SUM(Y74:Y75)-SUM(K74:K75)</f>
        <v>133000</v>
      </c>
      <c r="AC74" s="83" t="str">
        <f>SUM(Y74:Y75)/SUM(K74:K75)</f>
        <v>0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>
        <v>2</v>
      </c>
      <c r="AO74" s="98">
        <f>IF(Q74=0,"",IF(AN74=0,"",(AN74/Q74)))</f>
        <v>1</v>
      </c>
      <c r="AP74" s="97">
        <v>1</v>
      </c>
      <c r="AQ74" s="99">
        <f>IFERROR(AP74/AN74,"-")</f>
        <v>0.5</v>
      </c>
      <c r="AR74" s="100">
        <v>65000</v>
      </c>
      <c r="AS74" s="101">
        <f>IFERROR(AR74/AN74,"-")</f>
        <v>32500</v>
      </c>
      <c r="AT74" s="102"/>
      <c r="AU74" s="102"/>
      <c r="AV74" s="102">
        <v>1</v>
      </c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65000</v>
      </c>
      <c r="CR74" s="138">
        <v>65000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200</v>
      </c>
      <c r="C75" s="184" t="s">
        <v>58</v>
      </c>
      <c r="D75" s="184"/>
      <c r="E75" s="184" t="s">
        <v>113</v>
      </c>
      <c r="F75" s="184" t="s">
        <v>181</v>
      </c>
      <c r="G75" s="184" t="s">
        <v>66</v>
      </c>
      <c r="H75" s="87"/>
      <c r="I75" s="87"/>
      <c r="J75" s="87"/>
      <c r="K75" s="176"/>
      <c r="L75" s="79">
        <v>26</v>
      </c>
      <c r="M75" s="79">
        <v>21</v>
      </c>
      <c r="N75" s="79">
        <v>13</v>
      </c>
      <c r="O75" s="88">
        <v>8</v>
      </c>
      <c r="P75" s="89">
        <v>0</v>
      </c>
      <c r="Q75" s="90">
        <f>O75+P75</f>
        <v>8</v>
      </c>
      <c r="R75" s="80">
        <f>IFERROR(Q75/N75,"-")</f>
        <v>0.61538461538462</v>
      </c>
      <c r="S75" s="79">
        <v>1</v>
      </c>
      <c r="T75" s="79">
        <v>2</v>
      </c>
      <c r="U75" s="80">
        <f>IFERROR(T75/(Q75),"-")</f>
        <v>0.25</v>
      </c>
      <c r="V75" s="81"/>
      <c r="W75" s="82">
        <v>2</v>
      </c>
      <c r="X75" s="80">
        <f>IF(Q75=0,"-",W75/Q75)</f>
        <v>0.25</v>
      </c>
      <c r="Y75" s="181">
        <v>68000</v>
      </c>
      <c r="Z75" s="182">
        <f>IFERROR(Y75/Q75,"-")</f>
        <v>8500</v>
      </c>
      <c r="AA75" s="182">
        <f>IFERROR(Y75/W75,"-")</f>
        <v>34000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>
        <v>1</v>
      </c>
      <c r="AO75" s="98">
        <f>IF(Q75=0,"",IF(AN75=0,"",(AN75/Q75)))</f>
        <v>0.125</v>
      </c>
      <c r="AP75" s="97"/>
      <c r="AQ75" s="99">
        <f>IFERROR(AP75/AN75,"-")</f>
        <v>0</v>
      </c>
      <c r="AR75" s="100"/>
      <c r="AS75" s="101">
        <f>IFERROR(AR75/AN75,"-")</f>
        <v>0</v>
      </c>
      <c r="AT75" s="102"/>
      <c r="AU75" s="102"/>
      <c r="AV75" s="102"/>
      <c r="AW75" s="103">
        <v>1</v>
      </c>
      <c r="AX75" s="104">
        <f>IF(Q75=0,"",IF(AW75=0,"",(AW75/Q75)))</f>
        <v>0.125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>
        <v>1</v>
      </c>
      <c r="BG75" s="110">
        <f>IF(Q75=0,"",IF(BF75=0,"",(BF75/Q75)))</f>
        <v>0.125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0.125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4</v>
      </c>
      <c r="BY75" s="124">
        <f>IF(Q75=0,"",IF(BX75=0,"",(BX75/Q75)))</f>
        <v>0.5</v>
      </c>
      <c r="BZ75" s="125">
        <v>2</v>
      </c>
      <c r="CA75" s="126">
        <f>IFERROR(BZ75/BX75,"-")</f>
        <v>0.5</v>
      </c>
      <c r="CB75" s="127">
        <v>68000</v>
      </c>
      <c r="CC75" s="128">
        <f>IFERROR(CB75/BX75,"-")</f>
        <v>17000</v>
      </c>
      <c r="CD75" s="129"/>
      <c r="CE75" s="129"/>
      <c r="CF75" s="129">
        <v>2</v>
      </c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2</v>
      </c>
      <c r="CQ75" s="138">
        <v>68000</v>
      </c>
      <c r="CR75" s="138">
        <v>35000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 t="str">
        <f>AC76</f>
        <v>0</v>
      </c>
      <c r="B76" s="184" t="s">
        <v>201</v>
      </c>
      <c r="C76" s="184" t="s">
        <v>58</v>
      </c>
      <c r="D76" s="184"/>
      <c r="E76" s="184" t="s">
        <v>113</v>
      </c>
      <c r="F76" s="184" t="s">
        <v>202</v>
      </c>
      <c r="G76" s="184" t="s">
        <v>61</v>
      </c>
      <c r="H76" s="87" t="s">
        <v>203</v>
      </c>
      <c r="I76" s="87" t="s">
        <v>122</v>
      </c>
      <c r="J76" s="185" t="s">
        <v>100</v>
      </c>
      <c r="K76" s="176">
        <v>0</v>
      </c>
      <c r="L76" s="79">
        <v>9</v>
      </c>
      <c r="M76" s="79">
        <v>0</v>
      </c>
      <c r="N76" s="79">
        <v>37</v>
      </c>
      <c r="O76" s="88">
        <v>7</v>
      </c>
      <c r="P76" s="89">
        <v>1</v>
      </c>
      <c r="Q76" s="90">
        <f>O76+P76</f>
        <v>8</v>
      </c>
      <c r="R76" s="80">
        <f>IFERROR(Q76/N76,"-")</f>
        <v>0.21621621621622</v>
      </c>
      <c r="S76" s="79">
        <v>1</v>
      </c>
      <c r="T76" s="79">
        <v>4</v>
      </c>
      <c r="U76" s="80">
        <f>IFERROR(T76/(Q76),"-")</f>
        <v>0.5</v>
      </c>
      <c r="V76" s="81">
        <f>IFERROR(K76/SUM(Q76:Q77),"-")</f>
        <v>0</v>
      </c>
      <c r="W76" s="82">
        <v>3</v>
      </c>
      <c r="X76" s="80">
        <f>IF(Q76=0,"-",W76/Q76)</f>
        <v>0.375</v>
      </c>
      <c r="Y76" s="181">
        <v>497000</v>
      </c>
      <c r="Z76" s="182">
        <f>IFERROR(Y76/Q76,"-")</f>
        <v>62125</v>
      </c>
      <c r="AA76" s="182">
        <f>IFERROR(Y76/W76,"-")</f>
        <v>165666.66666667</v>
      </c>
      <c r="AB76" s="176">
        <f>SUM(Y76:Y77)-SUM(K76:K77)</f>
        <v>698000</v>
      </c>
      <c r="AC76" s="83" t="str">
        <f>SUM(Y76:Y77)/SUM(K76:K77)</f>
        <v>0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>
        <v>1</v>
      </c>
      <c r="AO76" s="98">
        <f>IF(Q76=0,"",IF(AN76=0,"",(AN76/Q76)))</f>
        <v>0.125</v>
      </c>
      <c r="AP76" s="97"/>
      <c r="AQ76" s="99">
        <f>IFERROR(AP76/AN76,"-")</f>
        <v>0</v>
      </c>
      <c r="AR76" s="100"/>
      <c r="AS76" s="101">
        <f>IFERROR(AR76/AN76,"-")</f>
        <v>0</v>
      </c>
      <c r="AT76" s="102"/>
      <c r="AU76" s="102"/>
      <c r="AV76" s="102"/>
      <c r="AW76" s="103">
        <v>1</v>
      </c>
      <c r="AX76" s="104">
        <f>IF(Q76=0,"",IF(AW76=0,"",(AW76/Q76)))</f>
        <v>0.125</v>
      </c>
      <c r="AY76" s="103">
        <v>1</v>
      </c>
      <c r="AZ76" s="105">
        <f>IFERROR(AY76/AW76,"-")</f>
        <v>1</v>
      </c>
      <c r="BA76" s="106">
        <v>408000</v>
      </c>
      <c r="BB76" s="107">
        <f>IFERROR(BA76/AW76,"-")</f>
        <v>408000</v>
      </c>
      <c r="BC76" s="108"/>
      <c r="BD76" s="108"/>
      <c r="BE76" s="108">
        <v>1</v>
      </c>
      <c r="BF76" s="109">
        <v>4</v>
      </c>
      <c r="BG76" s="110">
        <f>IF(Q76=0,"",IF(BF76=0,"",(BF76/Q76)))</f>
        <v>0.5</v>
      </c>
      <c r="BH76" s="109">
        <v>1</v>
      </c>
      <c r="BI76" s="111">
        <f>IFERROR(BH76/BF76,"-")</f>
        <v>0.25</v>
      </c>
      <c r="BJ76" s="112">
        <v>20000</v>
      </c>
      <c r="BK76" s="113">
        <f>IFERROR(BJ76/BF76,"-")</f>
        <v>5000</v>
      </c>
      <c r="BL76" s="114"/>
      <c r="BM76" s="114"/>
      <c r="BN76" s="114">
        <v>1</v>
      </c>
      <c r="BO76" s="116">
        <v>1</v>
      </c>
      <c r="BP76" s="117">
        <f>IF(Q76=0,"",IF(BO76=0,"",(BO76/Q76)))</f>
        <v>0.125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1</v>
      </c>
      <c r="BY76" s="124">
        <f>IF(Q76=0,"",IF(BX76=0,"",(BX76/Q76)))</f>
        <v>0.125</v>
      </c>
      <c r="BZ76" s="125">
        <v>1</v>
      </c>
      <c r="CA76" s="126">
        <f>IFERROR(BZ76/BX76,"-")</f>
        <v>1</v>
      </c>
      <c r="CB76" s="127">
        <v>69000</v>
      </c>
      <c r="CC76" s="128">
        <f>IFERROR(CB76/BX76,"-")</f>
        <v>69000</v>
      </c>
      <c r="CD76" s="129"/>
      <c r="CE76" s="129"/>
      <c r="CF76" s="129">
        <v>1</v>
      </c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3</v>
      </c>
      <c r="CQ76" s="138">
        <v>497000</v>
      </c>
      <c r="CR76" s="138">
        <v>408000</v>
      </c>
      <c r="CS76" s="138"/>
      <c r="CT76" s="139" t="str">
        <f>IF(AND(CR76=0,CS76=0),"",IF(AND(CR76&lt;=100000,CS76&lt;=100000),"",IF(CR76/CQ76&gt;0.7,"男高",IF(CS76/CQ76&gt;0.7,"女高",""))))</f>
        <v>男高</v>
      </c>
    </row>
    <row r="77" spans="1:99">
      <c r="A77" s="78"/>
      <c r="B77" s="184" t="s">
        <v>204</v>
      </c>
      <c r="C77" s="184" t="s">
        <v>58</v>
      </c>
      <c r="D77" s="184"/>
      <c r="E77" s="184" t="s">
        <v>113</v>
      </c>
      <c r="F77" s="184" t="s">
        <v>202</v>
      </c>
      <c r="G77" s="184" t="s">
        <v>66</v>
      </c>
      <c r="H77" s="87"/>
      <c r="I77" s="87"/>
      <c r="J77" s="87"/>
      <c r="K77" s="176"/>
      <c r="L77" s="79">
        <v>33</v>
      </c>
      <c r="M77" s="79">
        <v>28</v>
      </c>
      <c r="N77" s="79">
        <v>6</v>
      </c>
      <c r="O77" s="88">
        <v>12</v>
      </c>
      <c r="P77" s="89">
        <v>0</v>
      </c>
      <c r="Q77" s="90">
        <f>O77+P77</f>
        <v>12</v>
      </c>
      <c r="R77" s="80">
        <f>IFERROR(Q77/N77,"-")</f>
        <v>2</v>
      </c>
      <c r="S77" s="79">
        <v>1</v>
      </c>
      <c r="T77" s="79">
        <v>3</v>
      </c>
      <c r="U77" s="80">
        <f>IFERROR(T77/(Q77),"-")</f>
        <v>0.25</v>
      </c>
      <c r="V77" s="81"/>
      <c r="W77" s="82">
        <v>2</v>
      </c>
      <c r="X77" s="80">
        <f>IF(Q77=0,"-",W77/Q77)</f>
        <v>0.16666666666667</v>
      </c>
      <c r="Y77" s="181">
        <v>201000</v>
      </c>
      <c r="Z77" s="182">
        <f>IFERROR(Y77/Q77,"-")</f>
        <v>16750</v>
      </c>
      <c r="AA77" s="182">
        <f>IFERROR(Y77/W77,"-")</f>
        <v>100500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0.083333333333333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0.083333333333333</v>
      </c>
      <c r="BH77" s="109">
        <v>1</v>
      </c>
      <c r="BI77" s="111">
        <f>IFERROR(BH77/BF77,"-")</f>
        <v>1</v>
      </c>
      <c r="BJ77" s="112">
        <v>8000</v>
      </c>
      <c r="BK77" s="113">
        <f>IFERROR(BJ77/BF77,"-")</f>
        <v>8000</v>
      </c>
      <c r="BL77" s="114"/>
      <c r="BM77" s="114">
        <v>1</v>
      </c>
      <c r="BN77" s="114"/>
      <c r="BO77" s="116">
        <v>4</v>
      </c>
      <c r="BP77" s="117">
        <f>IF(Q77=0,"",IF(BO77=0,"",(BO77/Q77)))</f>
        <v>0.33333333333333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>
        <v>6</v>
      </c>
      <c r="BY77" s="124">
        <f>IF(Q77=0,"",IF(BX77=0,"",(BX77/Q77)))</f>
        <v>0.5</v>
      </c>
      <c r="BZ77" s="125">
        <v>1</v>
      </c>
      <c r="CA77" s="126">
        <f>IFERROR(BZ77/BX77,"-")</f>
        <v>0.16666666666667</v>
      </c>
      <c r="CB77" s="127">
        <v>193000</v>
      </c>
      <c r="CC77" s="128">
        <f>IFERROR(CB77/BX77,"-")</f>
        <v>32166.666666667</v>
      </c>
      <c r="CD77" s="129"/>
      <c r="CE77" s="129"/>
      <c r="CF77" s="129">
        <v>1</v>
      </c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2</v>
      </c>
      <c r="CQ77" s="138">
        <v>201000</v>
      </c>
      <c r="CR77" s="138">
        <v>193000</v>
      </c>
      <c r="CS77" s="138"/>
      <c r="CT77" s="139" t="str">
        <f>IF(AND(CR77=0,CS77=0),"",IF(AND(CR77&lt;=100000,CS77&lt;=100000),"",IF(CR77/CQ77&gt;0.7,"男高",IF(CS77/CQ77&gt;0.7,"女高",""))))</f>
        <v>男高</v>
      </c>
    </row>
    <row r="78" spans="1:99">
      <c r="A78" s="78">
        <f>AC78</f>
        <v>4.2875</v>
      </c>
      <c r="B78" s="184" t="s">
        <v>205</v>
      </c>
      <c r="C78" s="184" t="s">
        <v>58</v>
      </c>
      <c r="D78" s="184"/>
      <c r="E78" s="184"/>
      <c r="F78" s="184"/>
      <c r="G78" s="184" t="s">
        <v>61</v>
      </c>
      <c r="H78" s="87" t="s">
        <v>206</v>
      </c>
      <c r="I78" s="87" t="s">
        <v>207</v>
      </c>
      <c r="J78" s="87" t="s">
        <v>208</v>
      </c>
      <c r="K78" s="176">
        <v>80000</v>
      </c>
      <c r="L78" s="79">
        <v>20</v>
      </c>
      <c r="M78" s="79">
        <v>0</v>
      </c>
      <c r="N78" s="79">
        <v>70</v>
      </c>
      <c r="O78" s="88">
        <v>14</v>
      </c>
      <c r="P78" s="89">
        <v>0</v>
      </c>
      <c r="Q78" s="90">
        <f>O78+P78</f>
        <v>14</v>
      </c>
      <c r="R78" s="80">
        <f>IFERROR(Q78/N78,"-")</f>
        <v>0.2</v>
      </c>
      <c r="S78" s="79">
        <v>3</v>
      </c>
      <c r="T78" s="79">
        <v>4</v>
      </c>
      <c r="U78" s="80">
        <f>IFERROR(T78/(Q78),"-")</f>
        <v>0.28571428571429</v>
      </c>
      <c r="V78" s="81">
        <f>IFERROR(K78/SUM(Q78:Q79),"-")</f>
        <v>5000</v>
      </c>
      <c r="W78" s="82">
        <v>3</v>
      </c>
      <c r="X78" s="80">
        <f>IF(Q78=0,"-",W78/Q78)</f>
        <v>0.21428571428571</v>
      </c>
      <c r="Y78" s="181">
        <v>129000</v>
      </c>
      <c r="Z78" s="182">
        <f>IFERROR(Y78/Q78,"-")</f>
        <v>9214.2857142857</v>
      </c>
      <c r="AA78" s="182">
        <f>IFERROR(Y78/W78,"-")</f>
        <v>43000</v>
      </c>
      <c r="AB78" s="176">
        <f>SUM(Y78:Y79)-SUM(K78:K79)</f>
        <v>263000</v>
      </c>
      <c r="AC78" s="83">
        <f>SUM(Y78:Y79)/SUM(K78:K79)</f>
        <v>4.2875</v>
      </c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>
        <v>2</v>
      </c>
      <c r="AX78" s="104">
        <f>IF(Q78=0,"",IF(AW78=0,"",(AW78/Q78)))</f>
        <v>0.14285714285714</v>
      </c>
      <c r="AY78" s="103"/>
      <c r="AZ78" s="105">
        <f>IFERROR(AY78/AW78,"-")</f>
        <v>0</v>
      </c>
      <c r="BA78" s="106"/>
      <c r="BB78" s="107">
        <f>IFERROR(BA78/AW78,"-")</f>
        <v>0</v>
      </c>
      <c r="BC78" s="108"/>
      <c r="BD78" s="108"/>
      <c r="BE78" s="108"/>
      <c r="BF78" s="109">
        <v>4</v>
      </c>
      <c r="BG78" s="110">
        <f>IF(Q78=0,"",IF(BF78=0,"",(BF78/Q78)))</f>
        <v>0.28571428571429</v>
      </c>
      <c r="BH78" s="109">
        <v>1</v>
      </c>
      <c r="BI78" s="111">
        <f>IFERROR(BH78/BF78,"-")</f>
        <v>0.25</v>
      </c>
      <c r="BJ78" s="112">
        <v>13000</v>
      </c>
      <c r="BK78" s="113">
        <f>IFERROR(BJ78/BF78,"-")</f>
        <v>3250</v>
      </c>
      <c r="BL78" s="114"/>
      <c r="BM78" s="114"/>
      <c r="BN78" s="114">
        <v>1</v>
      </c>
      <c r="BO78" s="116">
        <v>6</v>
      </c>
      <c r="BP78" s="117">
        <f>IF(Q78=0,"",IF(BO78=0,"",(BO78/Q78)))</f>
        <v>0.42857142857143</v>
      </c>
      <c r="BQ78" s="118">
        <v>1</v>
      </c>
      <c r="BR78" s="119">
        <f>IFERROR(BQ78/BO78,"-")</f>
        <v>0.16666666666667</v>
      </c>
      <c r="BS78" s="120">
        <v>5000</v>
      </c>
      <c r="BT78" s="121">
        <f>IFERROR(BS78/BO78,"-")</f>
        <v>833.33333333333</v>
      </c>
      <c r="BU78" s="122">
        <v>1</v>
      </c>
      <c r="BV78" s="122"/>
      <c r="BW78" s="122"/>
      <c r="BX78" s="123">
        <v>2</v>
      </c>
      <c r="BY78" s="124">
        <f>IF(Q78=0,"",IF(BX78=0,"",(BX78/Q78)))</f>
        <v>0.14285714285714</v>
      </c>
      <c r="BZ78" s="125">
        <v>1</v>
      </c>
      <c r="CA78" s="126">
        <f>IFERROR(BZ78/BX78,"-")</f>
        <v>0.5</v>
      </c>
      <c r="CB78" s="127">
        <v>111000</v>
      </c>
      <c r="CC78" s="128">
        <f>IFERROR(CB78/BX78,"-")</f>
        <v>55500</v>
      </c>
      <c r="CD78" s="129"/>
      <c r="CE78" s="129"/>
      <c r="CF78" s="129">
        <v>1</v>
      </c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3</v>
      </c>
      <c r="CQ78" s="138">
        <v>129000</v>
      </c>
      <c r="CR78" s="138">
        <v>111000</v>
      </c>
      <c r="CS78" s="138"/>
      <c r="CT78" s="139" t="str">
        <f>IF(AND(CR78=0,CS78=0),"",IF(AND(CR78&lt;=100000,CS78&lt;=100000),"",IF(CR78/CQ78&gt;0.7,"男高",IF(CS78/CQ78&gt;0.7,"女高",""))))</f>
        <v>男高</v>
      </c>
    </row>
    <row r="79" spans="1:99">
      <c r="A79" s="78"/>
      <c r="B79" s="184" t="s">
        <v>209</v>
      </c>
      <c r="C79" s="184" t="s">
        <v>58</v>
      </c>
      <c r="D79" s="184"/>
      <c r="E79" s="184"/>
      <c r="F79" s="184"/>
      <c r="G79" s="184" t="s">
        <v>66</v>
      </c>
      <c r="H79" s="87"/>
      <c r="I79" s="87"/>
      <c r="J79" s="87"/>
      <c r="K79" s="176"/>
      <c r="L79" s="79">
        <v>10</v>
      </c>
      <c r="M79" s="79">
        <v>8</v>
      </c>
      <c r="N79" s="79">
        <v>0</v>
      </c>
      <c r="O79" s="88">
        <v>2</v>
      </c>
      <c r="P79" s="89">
        <v>0</v>
      </c>
      <c r="Q79" s="90">
        <f>O79+P79</f>
        <v>2</v>
      </c>
      <c r="R79" s="80" t="str">
        <f>IFERROR(Q79/N79,"-")</f>
        <v>-</v>
      </c>
      <c r="S79" s="79">
        <v>1</v>
      </c>
      <c r="T79" s="79">
        <v>0</v>
      </c>
      <c r="U79" s="80">
        <f>IFERROR(T79/(Q79),"-")</f>
        <v>0</v>
      </c>
      <c r="V79" s="81"/>
      <c r="W79" s="82">
        <v>1</v>
      </c>
      <c r="X79" s="80">
        <f>IF(Q79=0,"-",W79/Q79)</f>
        <v>0.5</v>
      </c>
      <c r="Y79" s="181">
        <v>214000</v>
      </c>
      <c r="Z79" s="182">
        <f>IFERROR(Y79/Q79,"-")</f>
        <v>107000</v>
      </c>
      <c r="AA79" s="182">
        <f>IFERROR(Y79/W79,"-")</f>
        <v>214000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/>
      <c r="BP79" s="117">
        <f>IF(Q79=0,"",IF(BO79=0,"",(BO79/Q79)))</f>
        <v>0</v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>
        <v>1</v>
      </c>
      <c r="BY79" s="124">
        <f>IF(Q79=0,"",IF(BX79=0,"",(BX79/Q79)))</f>
        <v>0.5</v>
      </c>
      <c r="BZ79" s="125"/>
      <c r="CA79" s="126">
        <f>IFERROR(BZ79/BX79,"-")</f>
        <v>0</v>
      </c>
      <c r="CB79" s="127"/>
      <c r="CC79" s="128">
        <f>IFERROR(CB79/BX79,"-")</f>
        <v>0</v>
      </c>
      <c r="CD79" s="129"/>
      <c r="CE79" s="129"/>
      <c r="CF79" s="129"/>
      <c r="CG79" s="130">
        <v>1</v>
      </c>
      <c r="CH79" s="131">
        <f>IF(Q79=0,"",IF(CG79=0,"",(CG79/Q79)))</f>
        <v>0.5</v>
      </c>
      <c r="CI79" s="132">
        <v>1</v>
      </c>
      <c r="CJ79" s="133">
        <f>IFERROR(CI79/CG79,"-")</f>
        <v>1</v>
      </c>
      <c r="CK79" s="134">
        <v>214000</v>
      </c>
      <c r="CL79" s="135">
        <f>IFERROR(CK79/CG79,"-")</f>
        <v>214000</v>
      </c>
      <c r="CM79" s="136"/>
      <c r="CN79" s="136"/>
      <c r="CO79" s="136">
        <v>1</v>
      </c>
      <c r="CP79" s="137">
        <v>1</v>
      </c>
      <c r="CQ79" s="138">
        <v>214000</v>
      </c>
      <c r="CR79" s="138">
        <v>214000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30"/>
      <c r="B80" s="84"/>
      <c r="C80" s="84"/>
      <c r="D80" s="85"/>
      <c r="E80" s="85"/>
      <c r="F80" s="85"/>
      <c r="G80" s="86"/>
      <c r="H80" s="87"/>
      <c r="I80" s="87"/>
      <c r="J80" s="87"/>
      <c r="K80" s="177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3"/>
      <c r="Z80" s="183"/>
      <c r="AA80" s="183"/>
      <c r="AB80" s="183"/>
      <c r="AC80" s="33"/>
      <c r="AD80" s="57"/>
      <c r="AE80" s="61"/>
      <c r="AF80" s="62"/>
      <c r="AG80" s="61"/>
      <c r="AH80" s="65"/>
      <c r="AI80" s="66"/>
      <c r="AJ80" s="67"/>
      <c r="AK80" s="68"/>
      <c r="AL80" s="68"/>
      <c r="AM80" s="68"/>
      <c r="AN80" s="61"/>
      <c r="AO80" s="62"/>
      <c r="AP80" s="61"/>
      <c r="AQ80" s="65"/>
      <c r="AR80" s="66"/>
      <c r="AS80" s="67"/>
      <c r="AT80" s="68"/>
      <c r="AU80" s="68"/>
      <c r="AV80" s="68"/>
      <c r="AW80" s="61"/>
      <c r="AX80" s="62"/>
      <c r="AY80" s="61"/>
      <c r="AZ80" s="65"/>
      <c r="BA80" s="66"/>
      <c r="BB80" s="67"/>
      <c r="BC80" s="68"/>
      <c r="BD80" s="68"/>
      <c r="BE80" s="68"/>
      <c r="BF80" s="61"/>
      <c r="BG80" s="62"/>
      <c r="BH80" s="61"/>
      <c r="BI80" s="65"/>
      <c r="BJ80" s="66"/>
      <c r="BK80" s="67"/>
      <c r="BL80" s="68"/>
      <c r="BM80" s="68"/>
      <c r="BN80" s="68"/>
      <c r="BO80" s="63"/>
      <c r="BP80" s="64"/>
      <c r="BQ80" s="61"/>
      <c r="BR80" s="65"/>
      <c r="BS80" s="66"/>
      <c r="BT80" s="67"/>
      <c r="BU80" s="68"/>
      <c r="BV80" s="68"/>
      <c r="BW80" s="68"/>
      <c r="BX80" s="63"/>
      <c r="BY80" s="64"/>
      <c r="BZ80" s="61"/>
      <c r="CA80" s="65"/>
      <c r="CB80" s="66"/>
      <c r="CC80" s="67"/>
      <c r="CD80" s="68"/>
      <c r="CE80" s="68"/>
      <c r="CF80" s="68"/>
      <c r="CG80" s="63"/>
      <c r="CH80" s="64"/>
      <c r="CI80" s="61"/>
      <c r="CJ80" s="65"/>
      <c r="CK80" s="66"/>
      <c r="CL80" s="67"/>
      <c r="CM80" s="68"/>
      <c r="CN80" s="68"/>
      <c r="CO80" s="68"/>
      <c r="CP80" s="69"/>
      <c r="CQ80" s="66"/>
      <c r="CR80" s="66"/>
      <c r="CS80" s="66"/>
      <c r="CT80" s="70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3"/>
      <c r="K81" s="178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3"/>
      <c r="Z81" s="183"/>
      <c r="AA81" s="183"/>
      <c r="AB81" s="183"/>
      <c r="AC81" s="33"/>
      <c r="AD81" s="59"/>
      <c r="AE81" s="61"/>
      <c r="AF81" s="62"/>
      <c r="AG81" s="61"/>
      <c r="AH81" s="65"/>
      <c r="AI81" s="66"/>
      <c r="AJ81" s="67"/>
      <c r="AK81" s="68"/>
      <c r="AL81" s="68"/>
      <c r="AM81" s="68"/>
      <c r="AN81" s="61"/>
      <c r="AO81" s="62"/>
      <c r="AP81" s="61"/>
      <c r="AQ81" s="65"/>
      <c r="AR81" s="66"/>
      <c r="AS81" s="67"/>
      <c r="AT81" s="68"/>
      <c r="AU81" s="68"/>
      <c r="AV81" s="68"/>
      <c r="AW81" s="61"/>
      <c r="AX81" s="62"/>
      <c r="AY81" s="61"/>
      <c r="AZ81" s="65"/>
      <c r="BA81" s="66"/>
      <c r="BB81" s="67"/>
      <c r="BC81" s="68"/>
      <c r="BD81" s="68"/>
      <c r="BE81" s="68"/>
      <c r="BF81" s="61"/>
      <c r="BG81" s="62"/>
      <c r="BH81" s="61"/>
      <c r="BI81" s="65"/>
      <c r="BJ81" s="66"/>
      <c r="BK81" s="67"/>
      <c r="BL81" s="68"/>
      <c r="BM81" s="68"/>
      <c r="BN81" s="68"/>
      <c r="BO81" s="63"/>
      <c r="BP81" s="64"/>
      <c r="BQ81" s="61"/>
      <c r="BR81" s="65"/>
      <c r="BS81" s="66"/>
      <c r="BT81" s="67"/>
      <c r="BU81" s="68"/>
      <c r="BV81" s="68"/>
      <c r="BW81" s="68"/>
      <c r="BX81" s="63"/>
      <c r="BY81" s="64"/>
      <c r="BZ81" s="61"/>
      <c r="CA81" s="65"/>
      <c r="CB81" s="66"/>
      <c r="CC81" s="67"/>
      <c r="CD81" s="68"/>
      <c r="CE81" s="68"/>
      <c r="CF81" s="68"/>
      <c r="CG81" s="63"/>
      <c r="CH81" s="64"/>
      <c r="CI81" s="61"/>
      <c r="CJ81" s="65"/>
      <c r="CK81" s="66"/>
      <c r="CL81" s="67"/>
      <c r="CM81" s="68"/>
      <c r="CN81" s="68"/>
      <c r="CO81" s="68"/>
      <c r="CP81" s="69"/>
      <c r="CQ81" s="66"/>
      <c r="CR81" s="66"/>
      <c r="CS81" s="66"/>
      <c r="CT81" s="70"/>
    </row>
    <row r="82" spans="1:99">
      <c r="A82" s="19">
        <f>AC82</f>
        <v>0.86583427922815</v>
      </c>
      <c r="B82" s="39"/>
      <c r="C82" s="39"/>
      <c r="D82" s="39"/>
      <c r="E82" s="39"/>
      <c r="F82" s="39"/>
      <c r="G82" s="39"/>
      <c r="H82" s="40" t="s">
        <v>210</v>
      </c>
      <c r="I82" s="40"/>
      <c r="J82" s="40"/>
      <c r="K82" s="179">
        <f>SUM(K6:K81)</f>
        <v>4405000</v>
      </c>
      <c r="L82" s="41">
        <f>SUM(L6:L81)</f>
        <v>1677</v>
      </c>
      <c r="M82" s="41">
        <f>SUM(M6:M81)</f>
        <v>744</v>
      </c>
      <c r="N82" s="41">
        <f>SUM(N6:N81)</f>
        <v>2306</v>
      </c>
      <c r="O82" s="41">
        <f>SUM(O6:O81)</f>
        <v>429</v>
      </c>
      <c r="P82" s="41">
        <f>SUM(P6:P81)</f>
        <v>3</v>
      </c>
      <c r="Q82" s="41">
        <f>SUM(Q6:Q81)</f>
        <v>432</v>
      </c>
      <c r="R82" s="42">
        <f>IFERROR(Q82/N82,"-")</f>
        <v>0.18733738074588</v>
      </c>
      <c r="S82" s="76">
        <f>SUM(S6:S81)</f>
        <v>50</v>
      </c>
      <c r="T82" s="76">
        <f>SUM(T6:T81)</f>
        <v>100</v>
      </c>
      <c r="U82" s="42">
        <f>IFERROR(S82/Q82,"-")</f>
        <v>0.11574074074074</v>
      </c>
      <c r="V82" s="43">
        <f>IFERROR(K82/Q82,"-")</f>
        <v>10196.759259259</v>
      </c>
      <c r="W82" s="44">
        <f>SUM(W6:W81)</f>
        <v>84</v>
      </c>
      <c r="X82" s="42">
        <f>IFERROR(W82/Q82,"-")</f>
        <v>0.19444444444444</v>
      </c>
      <c r="Y82" s="179">
        <f>SUM(Y6:Y81)</f>
        <v>3814000</v>
      </c>
      <c r="Z82" s="179">
        <f>IFERROR(Y82/Q82,"-")</f>
        <v>8828.7037037037</v>
      </c>
      <c r="AA82" s="179">
        <f>IFERROR(Y82/W82,"-")</f>
        <v>45404.761904762</v>
      </c>
      <c r="AB82" s="179">
        <f>Y82-K82</f>
        <v>-591000</v>
      </c>
      <c r="AC82" s="45">
        <f>Y82/K82</f>
        <v>0.86583427922815</v>
      </c>
      <c r="AD82" s="58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9"/>
    <mergeCell ref="K54:K59"/>
    <mergeCell ref="V54:V59"/>
    <mergeCell ref="AB54:AB59"/>
    <mergeCell ref="AC54:AC59"/>
    <mergeCell ref="A60:A65"/>
    <mergeCell ref="K60:K65"/>
    <mergeCell ref="V60:V65"/>
    <mergeCell ref="AB60:AB65"/>
    <mergeCell ref="AC60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211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15.12</v>
      </c>
      <c r="B6" s="184" t="s">
        <v>212</v>
      </c>
      <c r="C6" s="184" t="s">
        <v>213</v>
      </c>
      <c r="D6" s="184" t="s">
        <v>214</v>
      </c>
      <c r="E6" s="184" t="s">
        <v>215</v>
      </c>
      <c r="F6" s="184"/>
      <c r="G6" s="184" t="s">
        <v>61</v>
      </c>
      <c r="H6" s="87" t="s">
        <v>216</v>
      </c>
      <c r="I6" s="87" t="s">
        <v>217</v>
      </c>
      <c r="J6" s="185" t="s">
        <v>106</v>
      </c>
      <c r="K6" s="176">
        <v>75000</v>
      </c>
      <c r="L6" s="79">
        <v>60</v>
      </c>
      <c r="M6" s="79">
        <v>0</v>
      </c>
      <c r="N6" s="79">
        <v>256</v>
      </c>
      <c r="O6" s="88">
        <v>28</v>
      </c>
      <c r="P6" s="89">
        <v>0</v>
      </c>
      <c r="Q6" s="90">
        <f>O6+P6</f>
        <v>28</v>
      </c>
      <c r="R6" s="80">
        <f>IFERROR(Q6/N6,"-")</f>
        <v>0.109375</v>
      </c>
      <c r="S6" s="79">
        <v>0</v>
      </c>
      <c r="T6" s="79">
        <v>7</v>
      </c>
      <c r="U6" s="80">
        <f>IFERROR(T6/(Q6),"-")</f>
        <v>0.25</v>
      </c>
      <c r="V6" s="81">
        <f>IFERROR(K6/SUM(Q6:Q7),"-")</f>
        <v>576.92307692308</v>
      </c>
      <c r="W6" s="82">
        <v>1</v>
      </c>
      <c r="X6" s="80">
        <f>IF(Q6=0,"-",W6/Q6)</f>
        <v>0.035714285714286</v>
      </c>
      <c r="Y6" s="181">
        <v>6000</v>
      </c>
      <c r="Z6" s="182">
        <f>IFERROR(Y6/Q6,"-")</f>
        <v>214.28571428571</v>
      </c>
      <c r="AA6" s="182">
        <f>IFERROR(Y6/W6,"-")</f>
        <v>6000</v>
      </c>
      <c r="AB6" s="176">
        <f>SUM(Y6:Y7)-SUM(K6:K7)</f>
        <v>1059000</v>
      </c>
      <c r="AC6" s="83">
        <f>SUM(Y6:Y7)/SUM(K6:K7)</f>
        <v>15.12</v>
      </c>
      <c r="AD6" s="77"/>
      <c r="AE6" s="91">
        <v>3</v>
      </c>
      <c r="AF6" s="92">
        <f>IF(Q6=0,"",IF(AE6=0,"",(AE6/Q6)))</f>
        <v>0.10714285714286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0.071428571428571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8</v>
      </c>
      <c r="BG6" s="110">
        <f>IF(Q6=0,"",IF(BF6=0,"",(BF6/Q6)))</f>
        <v>0.28571428571429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9</v>
      </c>
      <c r="BP6" s="117">
        <f>IF(Q6=0,"",IF(BO6=0,"",(BO6/Q6)))</f>
        <v>0.32142857142857</v>
      </c>
      <c r="BQ6" s="118">
        <v>1</v>
      </c>
      <c r="BR6" s="119">
        <f>IFERROR(BQ6/BO6,"-")</f>
        <v>0.11111111111111</v>
      </c>
      <c r="BS6" s="120">
        <v>6000</v>
      </c>
      <c r="BT6" s="121">
        <f>IFERROR(BS6/BO6,"-")</f>
        <v>666.66666666667</v>
      </c>
      <c r="BU6" s="122"/>
      <c r="BV6" s="122">
        <v>1</v>
      </c>
      <c r="BW6" s="122"/>
      <c r="BX6" s="123">
        <v>2</v>
      </c>
      <c r="BY6" s="124">
        <f>IF(Q6=0,"",IF(BX6=0,"",(BX6/Q6)))</f>
        <v>0.071428571428571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6000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218</v>
      </c>
      <c r="C7" s="184" t="s">
        <v>213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460</v>
      </c>
      <c r="M7" s="79">
        <v>320</v>
      </c>
      <c r="N7" s="79">
        <v>138</v>
      </c>
      <c r="O7" s="88">
        <v>100</v>
      </c>
      <c r="P7" s="89">
        <v>2</v>
      </c>
      <c r="Q7" s="90">
        <f>O7+P7</f>
        <v>102</v>
      </c>
      <c r="R7" s="80">
        <f>IFERROR(Q7/N7,"-")</f>
        <v>0.73913043478261</v>
      </c>
      <c r="S7" s="79">
        <v>4</v>
      </c>
      <c r="T7" s="79">
        <v>18</v>
      </c>
      <c r="U7" s="80">
        <f>IFERROR(T7/(Q7),"-")</f>
        <v>0.17647058823529</v>
      </c>
      <c r="V7" s="81"/>
      <c r="W7" s="82">
        <v>5</v>
      </c>
      <c r="X7" s="80">
        <f>IF(Q7=0,"-",W7/Q7)</f>
        <v>0.049019607843137</v>
      </c>
      <c r="Y7" s="181">
        <v>1128000</v>
      </c>
      <c r="Z7" s="182">
        <f>IFERROR(Y7/Q7,"-")</f>
        <v>11058.823529412</v>
      </c>
      <c r="AA7" s="182">
        <f>IFERROR(Y7/W7,"-")</f>
        <v>225600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4</v>
      </c>
      <c r="AO7" s="98">
        <f>IF(Q7=0,"",IF(AN7=0,"",(AN7/Q7)))</f>
        <v>0.03921568627451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13</v>
      </c>
      <c r="AX7" s="104">
        <f>IF(Q7=0,"",IF(AW7=0,"",(AW7/Q7)))</f>
        <v>0.12745098039216</v>
      </c>
      <c r="AY7" s="103">
        <v>1</v>
      </c>
      <c r="AZ7" s="105">
        <f>IFERROR(AY7/AW7,"-")</f>
        <v>0.076923076923077</v>
      </c>
      <c r="BA7" s="106">
        <v>630000</v>
      </c>
      <c r="BB7" s="107">
        <f>IFERROR(BA7/AW7,"-")</f>
        <v>48461.538461538</v>
      </c>
      <c r="BC7" s="108"/>
      <c r="BD7" s="108"/>
      <c r="BE7" s="108">
        <v>1</v>
      </c>
      <c r="BF7" s="109">
        <v>26</v>
      </c>
      <c r="BG7" s="110">
        <f>IF(Q7=0,"",IF(BF7=0,"",(BF7/Q7)))</f>
        <v>0.25490196078431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40</v>
      </c>
      <c r="BP7" s="117">
        <f>IF(Q7=0,"",IF(BO7=0,"",(BO7/Q7)))</f>
        <v>0.3921568627451</v>
      </c>
      <c r="BQ7" s="118">
        <v>2</v>
      </c>
      <c r="BR7" s="119">
        <f>IFERROR(BQ7/BO7,"-")</f>
        <v>0.05</v>
      </c>
      <c r="BS7" s="120">
        <v>33000</v>
      </c>
      <c r="BT7" s="121">
        <f>IFERROR(BS7/BO7,"-")</f>
        <v>825</v>
      </c>
      <c r="BU7" s="122"/>
      <c r="BV7" s="122">
        <v>1</v>
      </c>
      <c r="BW7" s="122">
        <v>1</v>
      </c>
      <c r="BX7" s="123">
        <v>13</v>
      </c>
      <c r="BY7" s="124">
        <f>IF(Q7=0,"",IF(BX7=0,"",(BX7/Q7)))</f>
        <v>0.12745098039216</v>
      </c>
      <c r="BZ7" s="125">
        <v>2</v>
      </c>
      <c r="CA7" s="126">
        <f>IFERROR(BZ7/BX7,"-")</f>
        <v>0.15384615384615</v>
      </c>
      <c r="CB7" s="127">
        <v>465000</v>
      </c>
      <c r="CC7" s="128">
        <f>IFERROR(CB7/BX7,"-")</f>
        <v>35769.230769231</v>
      </c>
      <c r="CD7" s="129">
        <v>1</v>
      </c>
      <c r="CE7" s="129"/>
      <c r="CF7" s="129">
        <v>1</v>
      </c>
      <c r="CG7" s="130">
        <v>6</v>
      </c>
      <c r="CH7" s="131">
        <f>IF(Q7=0,"",IF(CG7=0,"",(CG7/Q7)))</f>
        <v>0.058823529411765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1128000</v>
      </c>
      <c r="CR7" s="138">
        <v>630000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2.3076923076923</v>
      </c>
      <c r="B8" s="184" t="s">
        <v>219</v>
      </c>
      <c r="C8" s="184" t="s">
        <v>213</v>
      </c>
      <c r="D8" s="184" t="s">
        <v>214</v>
      </c>
      <c r="E8" s="184" t="s">
        <v>215</v>
      </c>
      <c r="F8" s="184"/>
      <c r="G8" s="184" t="s">
        <v>61</v>
      </c>
      <c r="H8" s="87" t="s">
        <v>220</v>
      </c>
      <c r="I8" s="87" t="s">
        <v>221</v>
      </c>
      <c r="J8" s="87" t="s">
        <v>222</v>
      </c>
      <c r="K8" s="176">
        <v>65000</v>
      </c>
      <c r="L8" s="79">
        <v>3</v>
      </c>
      <c r="M8" s="79">
        <v>0</v>
      </c>
      <c r="N8" s="79">
        <v>7</v>
      </c>
      <c r="O8" s="88">
        <v>1</v>
      </c>
      <c r="P8" s="89">
        <v>0</v>
      </c>
      <c r="Q8" s="90">
        <f>O8+P8</f>
        <v>1</v>
      </c>
      <c r="R8" s="80">
        <f>IFERROR(Q8/N8,"-")</f>
        <v>0.14285714285714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1031.746031746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85000</v>
      </c>
      <c r="AC8" s="83">
        <f>SUM(Y8:Y9)/SUM(K8:K9)</f>
        <v>2.3076923076923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223</v>
      </c>
      <c r="C9" s="184" t="s">
        <v>213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172</v>
      </c>
      <c r="M9" s="79">
        <v>133</v>
      </c>
      <c r="N9" s="79">
        <v>33</v>
      </c>
      <c r="O9" s="88">
        <v>60</v>
      </c>
      <c r="P9" s="89">
        <v>2</v>
      </c>
      <c r="Q9" s="90">
        <f>O9+P9</f>
        <v>62</v>
      </c>
      <c r="R9" s="80">
        <f>IFERROR(Q9/N9,"-")</f>
        <v>1.8787878787879</v>
      </c>
      <c r="S9" s="79">
        <v>4</v>
      </c>
      <c r="T9" s="79">
        <v>11</v>
      </c>
      <c r="U9" s="80">
        <f>IFERROR(T9/(Q9),"-")</f>
        <v>0.17741935483871</v>
      </c>
      <c r="V9" s="81"/>
      <c r="W9" s="82">
        <v>3</v>
      </c>
      <c r="X9" s="80">
        <f>IF(Q9=0,"-",W9/Q9)</f>
        <v>0.048387096774194</v>
      </c>
      <c r="Y9" s="181">
        <v>150000</v>
      </c>
      <c r="Z9" s="182">
        <f>IFERROR(Y9/Q9,"-")</f>
        <v>2419.3548387097</v>
      </c>
      <c r="AA9" s="182">
        <f>IFERROR(Y9/W9,"-")</f>
        <v>50000</v>
      </c>
      <c r="AB9" s="176"/>
      <c r="AC9" s="83"/>
      <c r="AD9" s="77"/>
      <c r="AE9" s="91">
        <v>1</v>
      </c>
      <c r="AF9" s="92">
        <f>IF(Q9=0,"",IF(AE9=0,"",(AE9/Q9)))</f>
        <v>0.016129032258065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10</v>
      </c>
      <c r="AO9" s="98">
        <f>IF(Q9=0,"",IF(AN9=0,"",(AN9/Q9)))</f>
        <v>0.16129032258065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11</v>
      </c>
      <c r="AX9" s="104">
        <f>IF(Q9=0,"",IF(AW9=0,"",(AW9/Q9)))</f>
        <v>0.17741935483871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18</v>
      </c>
      <c r="BG9" s="110">
        <f>IF(Q9=0,"",IF(BF9=0,"",(BF9/Q9)))</f>
        <v>0.29032258064516</v>
      </c>
      <c r="BH9" s="109">
        <v>2</v>
      </c>
      <c r="BI9" s="111">
        <f>IFERROR(BH9/BF9,"-")</f>
        <v>0.11111111111111</v>
      </c>
      <c r="BJ9" s="112">
        <v>60000</v>
      </c>
      <c r="BK9" s="113">
        <f>IFERROR(BJ9/BF9,"-")</f>
        <v>3333.3333333333</v>
      </c>
      <c r="BL9" s="114"/>
      <c r="BM9" s="114">
        <v>1</v>
      </c>
      <c r="BN9" s="114">
        <v>1</v>
      </c>
      <c r="BO9" s="116">
        <v>17</v>
      </c>
      <c r="BP9" s="117">
        <f>IF(Q9=0,"",IF(BO9=0,"",(BO9/Q9)))</f>
        <v>0.2741935483871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0.064516129032258</v>
      </c>
      <c r="BZ9" s="125">
        <v>1</v>
      </c>
      <c r="CA9" s="126">
        <f>IFERROR(BZ9/BX9,"-")</f>
        <v>0.25</v>
      </c>
      <c r="CB9" s="127">
        <v>90000</v>
      </c>
      <c r="CC9" s="128">
        <f>IFERROR(CB9/BX9,"-")</f>
        <v>22500</v>
      </c>
      <c r="CD9" s="129"/>
      <c r="CE9" s="129"/>
      <c r="CF9" s="129">
        <v>1</v>
      </c>
      <c r="CG9" s="130">
        <v>1</v>
      </c>
      <c r="CH9" s="131">
        <f>IF(Q9=0,"",IF(CG9=0,"",(CG9/Q9)))</f>
        <v>0.016129032258065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150000</v>
      </c>
      <c r="CR9" s="138">
        <v>90000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</v>
      </c>
      <c r="B10" s="184" t="s">
        <v>224</v>
      </c>
      <c r="C10" s="184" t="s">
        <v>213</v>
      </c>
      <c r="D10" s="184" t="s">
        <v>225</v>
      </c>
      <c r="E10" s="184" t="s">
        <v>215</v>
      </c>
      <c r="F10" s="184"/>
      <c r="G10" s="184" t="s">
        <v>61</v>
      </c>
      <c r="H10" s="87" t="s">
        <v>226</v>
      </c>
      <c r="I10" s="87" t="s">
        <v>227</v>
      </c>
      <c r="J10" s="87" t="s">
        <v>123</v>
      </c>
      <c r="K10" s="176">
        <v>80000</v>
      </c>
      <c r="L10" s="79">
        <v>73</v>
      </c>
      <c r="M10" s="79">
        <v>0</v>
      </c>
      <c r="N10" s="79">
        <v>297</v>
      </c>
      <c r="O10" s="88">
        <v>49</v>
      </c>
      <c r="P10" s="89">
        <v>1</v>
      </c>
      <c r="Q10" s="90">
        <f>O10+P10</f>
        <v>50</v>
      </c>
      <c r="R10" s="80">
        <f>IFERROR(Q10/N10,"-")</f>
        <v>0.16835016835017</v>
      </c>
      <c r="S10" s="79">
        <v>2</v>
      </c>
      <c r="T10" s="79">
        <v>18</v>
      </c>
      <c r="U10" s="80">
        <f>IFERROR(T10/(Q10),"-")</f>
        <v>0.36</v>
      </c>
      <c r="V10" s="81">
        <f>IFERROR(K10/SUM(Q10:Q11),"-")</f>
        <v>579.71014492754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-72000</v>
      </c>
      <c r="AC10" s="83">
        <f>SUM(Y10:Y11)/SUM(K10:K11)</f>
        <v>0.1</v>
      </c>
      <c r="AD10" s="77"/>
      <c r="AE10" s="91">
        <v>16</v>
      </c>
      <c r="AF10" s="92">
        <f>IF(Q10=0,"",IF(AE10=0,"",(AE10/Q10)))</f>
        <v>0.32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15</v>
      </c>
      <c r="AO10" s="98">
        <f>IF(Q10=0,"",IF(AN10=0,"",(AN10/Q10)))</f>
        <v>0.3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8</v>
      </c>
      <c r="AX10" s="104">
        <f>IF(Q10=0,"",IF(AW10=0,"",(AW10/Q10)))</f>
        <v>0.16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0.08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228</v>
      </c>
      <c r="C11" s="184" t="s">
        <v>213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340</v>
      </c>
      <c r="M11" s="79">
        <v>197</v>
      </c>
      <c r="N11" s="79">
        <v>30</v>
      </c>
      <c r="O11" s="88">
        <v>87</v>
      </c>
      <c r="P11" s="89">
        <v>1</v>
      </c>
      <c r="Q11" s="90">
        <f>O11+P11</f>
        <v>88</v>
      </c>
      <c r="R11" s="80">
        <f>IFERROR(Q11/N11,"-")</f>
        <v>2.9333333333333</v>
      </c>
      <c r="S11" s="79">
        <v>6</v>
      </c>
      <c r="T11" s="79">
        <v>15</v>
      </c>
      <c r="U11" s="80">
        <f>IFERROR(T11/(Q11),"-")</f>
        <v>0.17045454545455</v>
      </c>
      <c r="V11" s="81"/>
      <c r="W11" s="82">
        <v>1</v>
      </c>
      <c r="X11" s="80">
        <f>IF(Q11=0,"-",W11/Q11)</f>
        <v>0.011363636363636</v>
      </c>
      <c r="Y11" s="181">
        <v>8000</v>
      </c>
      <c r="Z11" s="182">
        <f>IFERROR(Y11/Q11,"-")</f>
        <v>90.909090909091</v>
      </c>
      <c r="AA11" s="182">
        <f>IFERROR(Y11/W11,"-")</f>
        <v>8000</v>
      </c>
      <c r="AB11" s="176"/>
      <c r="AC11" s="83"/>
      <c r="AD11" s="77"/>
      <c r="AE11" s="91">
        <v>7</v>
      </c>
      <c r="AF11" s="92">
        <f>IF(Q11=0,"",IF(AE11=0,"",(AE11/Q11)))</f>
        <v>0.079545454545455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22</v>
      </c>
      <c r="AO11" s="98">
        <f>IF(Q11=0,"",IF(AN11=0,"",(AN11/Q11)))</f>
        <v>0.25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15</v>
      </c>
      <c r="AX11" s="104">
        <f>IF(Q11=0,"",IF(AW11=0,"",(AW11/Q11)))</f>
        <v>0.17045454545455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16</v>
      </c>
      <c r="BG11" s="110">
        <f>IF(Q11=0,"",IF(BF11=0,"",(BF11/Q11)))</f>
        <v>0.18181818181818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20</v>
      </c>
      <c r="BP11" s="117">
        <f>IF(Q11=0,"",IF(BO11=0,"",(BO11/Q11)))</f>
        <v>0.22727272727273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6</v>
      </c>
      <c r="BY11" s="124">
        <f>IF(Q11=0,"",IF(BX11=0,"",(BX11/Q11)))</f>
        <v>0.068181818181818</v>
      </c>
      <c r="BZ11" s="125">
        <v>1</v>
      </c>
      <c r="CA11" s="126">
        <f>IFERROR(BZ11/BX11,"-")</f>
        <v>0.16666666666667</v>
      </c>
      <c r="CB11" s="127">
        <v>8000</v>
      </c>
      <c r="CC11" s="128">
        <f>IFERROR(CB11/BX11,"-")</f>
        <v>1333.3333333333</v>
      </c>
      <c r="CD11" s="129"/>
      <c r="CE11" s="129">
        <v>1</v>
      </c>
      <c r="CF11" s="129"/>
      <c r="CG11" s="130">
        <v>2</v>
      </c>
      <c r="CH11" s="131">
        <f>IF(Q11=0,"",IF(CG11=0,"",(CG11/Q11)))</f>
        <v>0.022727272727273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8000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2.5466666666667</v>
      </c>
      <c r="B12" s="184" t="s">
        <v>229</v>
      </c>
      <c r="C12" s="184" t="s">
        <v>213</v>
      </c>
      <c r="D12" s="184" t="s">
        <v>230</v>
      </c>
      <c r="E12" s="184" t="s">
        <v>215</v>
      </c>
      <c r="F12" s="184"/>
      <c r="G12" s="184" t="s">
        <v>61</v>
      </c>
      <c r="H12" s="87" t="s">
        <v>231</v>
      </c>
      <c r="I12" s="87" t="s">
        <v>232</v>
      </c>
      <c r="J12" s="87" t="s">
        <v>233</v>
      </c>
      <c r="K12" s="176">
        <v>75000</v>
      </c>
      <c r="L12" s="79">
        <v>29</v>
      </c>
      <c r="M12" s="79">
        <v>0</v>
      </c>
      <c r="N12" s="79">
        <v>151</v>
      </c>
      <c r="O12" s="88">
        <v>13</v>
      </c>
      <c r="P12" s="89">
        <v>0</v>
      </c>
      <c r="Q12" s="90">
        <f>O12+P12</f>
        <v>13</v>
      </c>
      <c r="R12" s="80">
        <f>IFERROR(Q12/N12,"-")</f>
        <v>0.086092715231788</v>
      </c>
      <c r="S12" s="79">
        <v>0</v>
      </c>
      <c r="T12" s="79">
        <v>2</v>
      </c>
      <c r="U12" s="80">
        <f>IFERROR(T12/(Q12),"-")</f>
        <v>0.15384615384615</v>
      </c>
      <c r="V12" s="81">
        <f>IFERROR(K12/SUM(Q12:Q13),"-")</f>
        <v>925.92592592593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116000</v>
      </c>
      <c r="AC12" s="83">
        <f>SUM(Y12:Y13)/SUM(K12:K13)</f>
        <v>2.5466666666667</v>
      </c>
      <c r="AD12" s="77"/>
      <c r="AE12" s="91">
        <v>1</v>
      </c>
      <c r="AF12" s="92">
        <f>IF(Q12=0,"",IF(AE12=0,"",(AE12/Q12)))</f>
        <v>0.076923076923077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2</v>
      </c>
      <c r="AO12" s="98">
        <f>IF(Q12=0,"",IF(AN12=0,"",(AN12/Q12)))</f>
        <v>0.15384615384615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0.076923076923077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0.15384615384615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6</v>
      </c>
      <c r="BP12" s="117">
        <f>IF(Q12=0,"",IF(BO12=0,"",(BO12/Q12)))</f>
        <v>0.46153846153846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0.076923076923077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234</v>
      </c>
      <c r="C13" s="184" t="s">
        <v>213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285</v>
      </c>
      <c r="M13" s="79">
        <v>218</v>
      </c>
      <c r="N13" s="79">
        <v>64</v>
      </c>
      <c r="O13" s="88">
        <v>68</v>
      </c>
      <c r="P13" s="89">
        <v>0</v>
      </c>
      <c r="Q13" s="90">
        <f>O13+P13</f>
        <v>68</v>
      </c>
      <c r="R13" s="80">
        <f>IFERROR(Q13/N13,"-")</f>
        <v>1.0625</v>
      </c>
      <c r="S13" s="79">
        <v>6</v>
      </c>
      <c r="T13" s="79">
        <v>13</v>
      </c>
      <c r="U13" s="80">
        <f>IFERROR(T13/(Q13),"-")</f>
        <v>0.19117647058824</v>
      </c>
      <c r="V13" s="81"/>
      <c r="W13" s="82">
        <v>4</v>
      </c>
      <c r="X13" s="80">
        <f>IF(Q13=0,"-",W13/Q13)</f>
        <v>0.058823529411765</v>
      </c>
      <c r="Y13" s="181">
        <v>191000</v>
      </c>
      <c r="Z13" s="182">
        <f>IFERROR(Y13/Q13,"-")</f>
        <v>2808.8235294118</v>
      </c>
      <c r="AA13" s="182">
        <f>IFERROR(Y13/W13,"-")</f>
        <v>47750</v>
      </c>
      <c r="AB13" s="176"/>
      <c r="AC13" s="83"/>
      <c r="AD13" s="77"/>
      <c r="AE13" s="91">
        <v>2</v>
      </c>
      <c r="AF13" s="92">
        <f>IF(Q13=0,"",IF(AE13=0,"",(AE13/Q13)))</f>
        <v>0.029411764705882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9</v>
      </c>
      <c r="AO13" s="98">
        <f>IF(Q13=0,"",IF(AN13=0,"",(AN13/Q13)))</f>
        <v>0.13235294117647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7</v>
      </c>
      <c r="AX13" s="104">
        <f>IF(Q13=0,"",IF(AW13=0,"",(AW13/Q13)))</f>
        <v>0.10294117647059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11</v>
      </c>
      <c r="BG13" s="110">
        <f>IF(Q13=0,"",IF(BF13=0,"",(BF13/Q13)))</f>
        <v>0.16176470588235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20</v>
      </c>
      <c r="BP13" s="117">
        <f>IF(Q13=0,"",IF(BO13=0,"",(BO13/Q13)))</f>
        <v>0.29411764705882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16</v>
      </c>
      <c r="BY13" s="124">
        <f>IF(Q13=0,"",IF(BX13=0,"",(BX13/Q13)))</f>
        <v>0.23529411764706</v>
      </c>
      <c r="BZ13" s="125">
        <v>3</v>
      </c>
      <c r="CA13" s="126">
        <f>IFERROR(BZ13/BX13,"-")</f>
        <v>0.1875</v>
      </c>
      <c r="CB13" s="127">
        <v>171000</v>
      </c>
      <c r="CC13" s="128">
        <f>IFERROR(CB13/BX13,"-")</f>
        <v>10687.5</v>
      </c>
      <c r="CD13" s="129"/>
      <c r="CE13" s="129"/>
      <c r="CF13" s="129">
        <v>3</v>
      </c>
      <c r="CG13" s="130">
        <v>3</v>
      </c>
      <c r="CH13" s="131">
        <f>IF(Q13=0,"",IF(CG13=0,"",(CG13/Q13)))</f>
        <v>0.044117647058824</v>
      </c>
      <c r="CI13" s="132">
        <v>1</v>
      </c>
      <c r="CJ13" s="133">
        <f>IFERROR(CI13/CG13,"-")</f>
        <v>0.33333333333333</v>
      </c>
      <c r="CK13" s="134">
        <v>20000</v>
      </c>
      <c r="CL13" s="135">
        <f>IFERROR(CK13/CG13,"-")</f>
        <v>6666.6666666667</v>
      </c>
      <c r="CM13" s="136">
        <v>1</v>
      </c>
      <c r="CN13" s="136"/>
      <c r="CO13" s="136"/>
      <c r="CP13" s="137">
        <v>4</v>
      </c>
      <c r="CQ13" s="138">
        <v>191000</v>
      </c>
      <c r="CR13" s="138">
        <v>145000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5.0271186440678</v>
      </c>
      <c r="B16" s="39"/>
      <c r="C16" s="39"/>
      <c r="D16" s="39"/>
      <c r="E16" s="39"/>
      <c r="F16" s="39"/>
      <c r="G16" s="39"/>
      <c r="H16" s="40" t="s">
        <v>235</v>
      </c>
      <c r="I16" s="40"/>
      <c r="J16" s="40"/>
      <c r="K16" s="179">
        <f>SUM(K6:K15)</f>
        <v>295000</v>
      </c>
      <c r="L16" s="41">
        <f>SUM(L6:L15)</f>
        <v>1422</v>
      </c>
      <c r="M16" s="41">
        <f>SUM(M6:M15)</f>
        <v>868</v>
      </c>
      <c r="N16" s="41">
        <f>SUM(N6:N15)</f>
        <v>976</v>
      </c>
      <c r="O16" s="41">
        <f>SUM(O6:O15)</f>
        <v>406</v>
      </c>
      <c r="P16" s="41">
        <f>SUM(P6:P15)</f>
        <v>6</v>
      </c>
      <c r="Q16" s="41">
        <f>SUM(Q6:Q15)</f>
        <v>412</v>
      </c>
      <c r="R16" s="42">
        <f>IFERROR(Q16/N16,"-")</f>
        <v>0.42213114754098</v>
      </c>
      <c r="S16" s="76">
        <f>SUM(S6:S15)</f>
        <v>22</v>
      </c>
      <c r="T16" s="76">
        <f>SUM(T6:T15)</f>
        <v>84</v>
      </c>
      <c r="U16" s="42">
        <f>IFERROR(S16/Q16,"-")</f>
        <v>0.053398058252427</v>
      </c>
      <c r="V16" s="43">
        <f>IFERROR(K16/Q16,"-")</f>
        <v>716.01941747573</v>
      </c>
      <c r="W16" s="44">
        <f>SUM(W6:W15)</f>
        <v>14</v>
      </c>
      <c r="X16" s="42">
        <f>IFERROR(W16/Q16,"-")</f>
        <v>0.033980582524272</v>
      </c>
      <c r="Y16" s="179">
        <f>SUM(Y6:Y15)</f>
        <v>1483000</v>
      </c>
      <c r="Z16" s="179">
        <f>IFERROR(Y16/Q16,"-")</f>
        <v>3599.5145631068</v>
      </c>
      <c r="AA16" s="179">
        <f>IFERROR(Y16/W16,"-")</f>
        <v>105928.57142857</v>
      </c>
      <c r="AB16" s="179">
        <f>Y16-K16</f>
        <v>1188000</v>
      </c>
      <c r="AC16" s="45">
        <f>Y16/K16</f>
        <v>5.0271186440678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