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<sst xmlns="http://schemas.openxmlformats.org/spreadsheetml/2006/main" uniqueCount="213">
  <si>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</si>
  <si>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</si>
  <si>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</si>
  <si>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</si>
  <si>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</si>
  <si>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</si>
  <si>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</si>
  <si>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</si>
  <si>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</si>
  <si>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</si>
  <si>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</si>
  <si>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</si>
  <si>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</si>
  <si>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</si>
  <si>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</si>
  <si>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</si>
  <si>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</si>
  <si>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</si>
  <si>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</si>
  <si>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</si>
  <si>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</si>
  <si>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</si>
  <si>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</si>
  <si>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</si>
  <si>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</si>
  <si>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</si>
  <si>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</si>
  <si>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</si>
  <si>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</si>
  <si>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</si>
  <si>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</si>
  <si>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</si>
  <si>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</si>
  <si>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</si>
  <si>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</si>
  <si>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</si>
  <si>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</si>
  <si>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</si>
  <si>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</si>
  <si>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</si>
  <si>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</si>
  <si>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</si>
  <si>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</si>
  <si>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</si>
  <si>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</si>
  <si>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</si>
  <si>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</si>
  <si>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</si>
  <si>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</si>
  <si>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</si>
  <si>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</si>
  <si>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</si>
  <si>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</si>
  <si>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</si>
  <si>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</si>
  <si>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</si>
  <si>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</si>
  <si>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</si>
  <si>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</si>
  <si>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</si>
  <si>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pp575</t>
  </si>
  <si>
    <t>※パートナー全面</t>
  </si>
  <si>
    <t>女性からナンパしてほしい版風「求む」キャッチ</t>
  </si>
  <si>
    <t>lp01</t>
  </si>
  <si>
    <t>ニッカン関西</t>
  </si>
  <si>
    <t>4C全面</t>
  </si>
  <si>
    <t>12月30日(日)</t>
  </si>
  <si>
    <t>pp576</t>
  </si>
  <si>
    <t>空電</t>
  </si>
  <si>
    <t>pp577</t>
  </si>
  <si>
    <t>※女性からナンパしてほしい版風</t>
  </si>
  <si>
    <t>「S級熟女から逆指名」</t>
  </si>
  <si>
    <t>スポニチ西部</t>
  </si>
  <si>
    <t>半2段つかみ10段保証</t>
  </si>
  <si>
    <t>10段保証</t>
  </si>
  <si>
    <t>pp578</t>
  </si>
  <si>
    <t>pp579</t>
  </si>
  <si>
    <t>★C版</t>
  </si>
  <si>
    <t>「依存症男性急増中！？」キャッチ</t>
  </si>
  <si>
    <t>スポニチ関東</t>
  </si>
  <si>
    <t>全5段</t>
  </si>
  <si>
    <t>12月06日(木)</t>
  </si>
  <si>
    <t>pp580</t>
  </si>
  <si>
    <t>pp581</t>
  </si>
  <si>
    <t>「40代女性の逆襲。」キャッチ</t>
  </si>
  <si>
    <t>pp582</t>
  </si>
  <si>
    <t>pp583</t>
  </si>
  <si>
    <t>「中高年の男性急募」キャッチ</t>
  </si>
  <si>
    <t>スポニチ関西</t>
  </si>
  <si>
    <t>12月23日(日)</t>
  </si>
  <si>
    <t>pp584</t>
  </si>
  <si>
    <t>pp585</t>
  </si>
  <si>
    <t>12月08日(土)</t>
  </si>
  <si>
    <t>pp586</t>
  </si>
  <si>
    <t>pp587</t>
  </si>
  <si>
    <t>「40代女性が恋愛リベンジ」キャッチ</t>
  </si>
  <si>
    <t>サンスポ関東</t>
  </si>
  <si>
    <t>12月24日(月)</t>
  </si>
  <si>
    <t>pp588</t>
  </si>
  <si>
    <t>pp589</t>
  </si>
  <si>
    <t>「中高年の男性急募」キャッチ※携帯を手放せない男性急増中！？</t>
  </si>
  <si>
    <t>サンスポ関西</t>
  </si>
  <si>
    <t>12月16日(日)</t>
  </si>
  <si>
    <t>pp590</t>
  </si>
  <si>
    <t>pp591</t>
  </si>
  <si>
    <t>※雑誌版 SPA</t>
  </si>
  <si>
    <t>「求む」キャッチ</t>
  </si>
  <si>
    <t>スポーツ報知関東</t>
  </si>
  <si>
    <t>12月02日(日)</t>
  </si>
  <si>
    <t>pp592</t>
  </si>
  <si>
    <t>pp593</t>
  </si>
  <si>
    <t>ニッカン関東</t>
  </si>
  <si>
    <t>12月15日(土)</t>
  </si>
  <si>
    <t>pp594</t>
  </si>
  <si>
    <t>pp595</t>
  </si>
  <si>
    <t>※C版</t>
  </si>
  <si>
    <t>ニッカン関東・平日</t>
  </si>
  <si>
    <t>12月21日(金)</t>
  </si>
  <si>
    <t>pp596</t>
  </si>
  <si>
    <t>pp597</t>
  </si>
  <si>
    <t>「記事23」キャッチ「男の夢をかなえます 超美熟女から逆指名</t>
  </si>
  <si>
    <t>pp598</t>
  </si>
  <si>
    <t>pp599</t>
  </si>
  <si>
    <t>デイリースポーツ関西</t>
  </si>
  <si>
    <t>4C終面全5段</t>
  </si>
  <si>
    <t>12月17日(月)</t>
  </si>
  <si>
    <t>pp600</t>
  </si>
  <si>
    <t>pp601</t>
  </si>
  <si>
    <t>※記事20</t>
  </si>
  <si>
    <t>4C終面雑報</t>
  </si>
  <si>
    <t>12月03日(月)</t>
  </si>
  <si>
    <t>pp602</t>
  </si>
  <si>
    <t>pp603</t>
  </si>
  <si>
    <t>※記事23</t>
  </si>
  <si>
    <t>12月13日(木)</t>
  </si>
  <si>
    <t>pp604</t>
  </si>
  <si>
    <t>pp605</t>
  </si>
  <si>
    <t>★記事32</t>
  </si>
  <si>
    <t>5分で出会って</t>
  </si>
  <si>
    <t>12月09日(日)</t>
  </si>
  <si>
    <t>pp606</t>
  </si>
  <si>
    <t>pp607</t>
  </si>
  <si>
    <t>★記事47</t>
  </si>
  <si>
    <t>もう我慢できない。今すぐ出会いたい。</t>
  </si>
  <si>
    <t>4C雑報</t>
  </si>
  <si>
    <t>pp608</t>
  </si>
  <si>
    <t>pp609</t>
  </si>
  <si>
    <t>★記事48</t>
  </si>
  <si>
    <t>57歳、明日初デート。俺はまた男になる。</t>
  </si>
  <si>
    <t>pp610</t>
  </si>
  <si>
    <t>pp611</t>
  </si>
  <si>
    <t>★記事49</t>
  </si>
  <si>
    <t>出会うのは簡単。問題は出会った後だ。</t>
  </si>
  <si>
    <t>pp612</t>
  </si>
  <si>
    <t>pp613</t>
  </si>
  <si>
    <t>★記事50</t>
  </si>
  <si>
    <t>献身交際。キュートな五十路妻。</t>
  </si>
  <si>
    <t>pp614</t>
  </si>
  <si>
    <t>pp615</t>
  </si>
  <si>
    <t>12月22日(土)</t>
  </si>
  <si>
    <t>pp616</t>
  </si>
  <si>
    <t>pp617</t>
  </si>
  <si>
    <t>pp618</t>
  </si>
  <si>
    <t>pp619</t>
  </si>
  <si>
    <t>12月29日(土)</t>
  </si>
  <si>
    <t>pp620</t>
  </si>
  <si>
    <t>pp621</t>
  </si>
  <si>
    <t>pp622</t>
  </si>
  <si>
    <t>pp623</t>
  </si>
  <si>
    <t>4C記事枠</t>
  </si>
  <si>
    <t>pp624</t>
  </si>
  <si>
    <t>pp625</t>
  </si>
  <si>
    <t>pp626</t>
  </si>
  <si>
    <t>pp627</t>
  </si>
  <si>
    <t>6月クレジットさん新1</t>
  </si>
  <si>
    <t>pp628</t>
  </si>
  <si>
    <t>(空電共通)</t>
  </si>
  <si>
    <t>共通</t>
  </si>
  <si>
    <t>pp629</t>
  </si>
  <si>
    <t>道新スポーツ</t>
  </si>
  <si>
    <t>12月01日(土)</t>
  </si>
  <si>
    <t>pp630</t>
  </si>
  <si>
    <t>pp631</t>
  </si>
  <si>
    <t>記事23「男の夢をかなえます 超美熟女から逆指名</t>
  </si>
  <si>
    <t>pp632</t>
  </si>
  <si>
    <t>記事24「S級熟女から逆指名」</t>
  </si>
  <si>
    <t>pp633</t>
  </si>
  <si>
    <t>記事25「ホントにこんなおばさんでもいいの？四十路女性と濃密出会い」</t>
  </si>
  <si>
    <t>pp634</t>
  </si>
  <si>
    <t>空電 (共通)</t>
  </si>
  <si>
    <t>pp635</t>
  </si>
  <si>
    <t>pp636</t>
  </si>
  <si>
    <t>pp637</t>
  </si>
  <si>
    <t>pp638</t>
  </si>
  <si>
    <t>pp639</t>
  </si>
  <si>
    <t>九スポ・男セン面直下</t>
  </si>
  <si>
    <t>pp640</t>
  </si>
  <si>
    <t>pp641</t>
  </si>
  <si>
    <t>スポーツ報知関西</t>
  </si>
  <si>
    <t>pp642</t>
  </si>
  <si>
    <t>pp645</t>
  </si>
  <si>
    <t>スポーツ報知関西 ※2日補填</t>
  </si>
  <si>
    <t>pp646</t>
  </si>
  <si>
    <t>pp647</t>
  </si>
  <si>
    <t>「女性と出会って5分で一線を越える」</t>
  </si>
  <si>
    <t>スポーツ報知関西 ※8日補填</t>
  </si>
  <si>
    <t>pp648</t>
  </si>
  <si>
    <t>pp643</t>
  </si>
  <si>
    <t>東スポ・大スポ・九スポ・中京</t>
  </si>
  <si>
    <t>記事枠</t>
  </si>
  <si>
    <t>12月28日(金)</t>
  </si>
  <si>
    <t>pp644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</si>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</sst>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74</v>
      </c>
      <c r="D6" s="195">
        <v>4405000</v>
      </c>
      <c r="E6" s="81">
        <v>1677</v>
      </c>
      <c r="F6" s="81">
        <v>744</v>
      </c>
      <c r="G6" s="81">
        <v>2306</v>
      </c>
      <c r="H6" s="91">
        <v>429</v>
      </c>
      <c r="I6" s="92">
        <v>3</v>
      </c>
      <c r="J6" s="145">
        <f>H6+I6</f>
        <v>432</v>
      </c>
      <c r="K6" s="82">
        <f>IFERROR(J6/G6,"-")</f>
        <v>0.18733738074588</v>
      </c>
      <c r="L6" s="81">
        <v>50</v>
      </c>
      <c r="M6" s="81">
        <v>100</v>
      </c>
      <c r="N6" s="82">
        <f>IFERROR(L6/J6,"-")</f>
        <v>0.11574074074074</v>
      </c>
      <c r="O6" s="83">
        <f>IFERROR(D6/J6,"-")</f>
        <v>10196.759259259</v>
      </c>
      <c r="P6" s="84">
        <v>84</v>
      </c>
      <c r="Q6" s="82">
        <f>IFERROR(P6/J6,"-")</f>
        <v>0.19444444444444</v>
      </c>
      <c r="R6" s="200">
        <v>3814000</v>
      </c>
      <c r="S6" s="201">
        <f>IFERROR(R6/J6,"-")</f>
        <v>8828.7037037037</v>
      </c>
      <c r="T6" s="201">
        <f>IFERROR(R6/P6,"-")</f>
        <v>45404.761904762</v>
      </c>
      <c r="U6" s="195">
        <f>IFERROR(R6-D6,"-")</f>
        <v>-591000</v>
      </c>
      <c r="V6" s="85">
        <f>R6/D6</f>
        <v>0.86583427922815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4405000</v>
      </c>
      <c r="E9" s="41">
        <f>SUM(E6:E7)</f>
        <v>1677</v>
      </c>
      <c r="F9" s="41">
        <f>SUM(F6:F7)</f>
        <v>744</v>
      </c>
      <c r="G9" s="41">
        <f>SUM(G6:G7)</f>
        <v>2306</v>
      </c>
      <c r="H9" s="41">
        <f>SUM(H6:H7)</f>
        <v>429</v>
      </c>
      <c r="I9" s="41">
        <f>SUM(I6:I7)</f>
        <v>3</v>
      </c>
      <c r="J9" s="41">
        <f>SUM(J6:J7)</f>
        <v>432</v>
      </c>
      <c r="K9" s="42">
        <f>IFERROR(J9/G9,"-")</f>
        <v>0.18733738074588</v>
      </c>
      <c r="L9" s="78">
        <f>SUM(L6:L7)</f>
        <v>50</v>
      </c>
      <c r="M9" s="78">
        <f>SUM(M6:M7)</f>
        <v>100</v>
      </c>
      <c r="N9" s="42">
        <f>IFERROR(L9/J9,"-")</f>
        <v>0.11574074074074</v>
      </c>
      <c r="O9" s="43">
        <f>IFERROR(D9/J9,"-")</f>
        <v>10196.759259259</v>
      </c>
      <c r="P9" s="44">
        <f>SUM(P6:P7)</f>
        <v>84</v>
      </c>
      <c r="Q9" s="42">
        <f>IFERROR(P9/J9,"-")</f>
        <v>0.19444444444444</v>
      </c>
      <c r="R9" s="45">
        <f>SUM(R6:R7)</f>
        <v>3814000</v>
      </c>
      <c r="S9" s="45">
        <f>IFERROR(R9/J9,"-")</f>
        <v>8828.7037037037</v>
      </c>
      <c r="T9" s="45">
        <f>IFERROR(R9/P9,"-")</f>
        <v>45404.761904762</v>
      </c>
      <c r="U9" s="46">
        <f>SUM(U6:U7)</f>
        <v>-591000</v>
      </c>
      <c r="V9" s="47">
        <f>IFERROR(R9/D9,"-")</f>
        <v>0.86583427922815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0.2875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320000</v>
      </c>
      <c r="K6" s="81">
        <v>20</v>
      </c>
      <c r="L6" s="81">
        <v>0</v>
      </c>
      <c r="M6" s="81">
        <v>98</v>
      </c>
      <c r="N6" s="91">
        <v>15</v>
      </c>
      <c r="O6" s="92">
        <v>0</v>
      </c>
      <c r="P6" s="93">
        <f>N6+O6</f>
        <v>15</v>
      </c>
      <c r="Q6" s="82">
        <f>IFERROR(P6/M6,"-")</f>
        <v>0.1530612244898</v>
      </c>
      <c r="R6" s="81">
        <v>1</v>
      </c>
      <c r="S6" s="81">
        <v>7</v>
      </c>
      <c r="T6" s="82">
        <f>IFERROR(S6/(O6+P6),"-")</f>
        <v>0.46666666666667</v>
      </c>
      <c r="U6" s="182">
        <f>IFERROR(J6/SUM(P6:P7),"-")</f>
        <v>9696.9696969697</v>
      </c>
      <c r="V6" s="84">
        <v>3</v>
      </c>
      <c r="W6" s="82">
        <f>IF(P6=0,"-",V6/P6)</f>
        <v>0.2</v>
      </c>
      <c r="X6" s="186">
        <v>16000</v>
      </c>
      <c r="Y6" s="187">
        <f>IFERROR(X6/P6,"-")</f>
        <v>1066.6666666667</v>
      </c>
      <c r="Z6" s="187">
        <f>IFERROR(X6/V6,"-")</f>
        <v>5333.3333333333</v>
      </c>
      <c r="AA6" s="188">
        <f>SUM(X6:X7)-SUM(J6:J7)</f>
        <v>-228000</v>
      </c>
      <c r="AB6" s="85">
        <f>SUM(X6:X7)/SUM(J6:J7)</f>
        <v>0.2875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0.066666666666667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0.33333333333333</v>
      </c>
      <c r="BP6" s="121">
        <v>2</v>
      </c>
      <c r="BQ6" s="122">
        <f>IFERROR(BP6/BN6,"-")</f>
        <v>0.4</v>
      </c>
      <c r="BR6" s="123">
        <v>8000</v>
      </c>
      <c r="BS6" s="124">
        <f>IFERROR(BR6/BN6,"-")</f>
        <v>1600</v>
      </c>
      <c r="BT6" s="125">
        <v>2</v>
      </c>
      <c r="BU6" s="125"/>
      <c r="BV6" s="125"/>
      <c r="BW6" s="126">
        <v>3</v>
      </c>
      <c r="BX6" s="127">
        <f>IF(P6=0,"",IF(BW6=0,"",(BW6/P6)))</f>
        <v>0.2</v>
      </c>
      <c r="BY6" s="128">
        <v>1</v>
      </c>
      <c r="BZ6" s="129">
        <f>IFERROR(BY6/BW6,"-")</f>
        <v>0.33333333333333</v>
      </c>
      <c r="CA6" s="130">
        <v>8000</v>
      </c>
      <c r="CB6" s="131">
        <f>IFERROR(CA6/BW6,"-")</f>
        <v>2666.6666666667</v>
      </c>
      <c r="CC6" s="132"/>
      <c r="CD6" s="132">
        <v>1</v>
      </c>
      <c r="CE6" s="132"/>
      <c r="CF6" s="133">
        <v>1</v>
      </c>
      <c r="CG6" s="134">
        <f>IF(P6=0,"",IF(CF6=0,"",(CF6/P6)))</f>
        <v>0.066666666666667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3</v>
      </c>
      <c r="CP6" s="141">
        <v>16000</v>
      </c>
      <c r="CQ6" s="141">
        <v>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56</v>
      </c>
      <c r="L7" s="81">
        <v>48</v>
      </c>
      <c r="M7" s="81">
        <v>15</v>
      </c>
      <c r="N7" s="91">
        <v>18</v>
      </c>
      <c r="O7" s="92">
        <v>0</v>
      </c>
      <c r="P7" s="93">
        <f>N7+O7</f>
        <v>18</v>
      </c>
      <c r="Q7" s="82">
        <f>IFERROR(P7/M7,"-")</f>
        <v>1.2</v>
      </c>
      <c r="R7" s="81">
        <v>2</v>
      </c>
      <c r="S7" s="81">
        <v>3</v>
      </c>
      <c r="T7" s="82">
        <f>IFERROR(S7/(O7+P7),"-")</f>
        <v>0.16666666666667</v>
      </c>
      <c r="U7" s="182"/>
      <c r="V7" s="84">
        <v>4</v>
      </c>
      <c r="W7" s="82">
        <f>IF(P7=0,"-",V7/P7)</f>
        <v>0.22222222222222</v>
      </c>
      <c r="X7" s="186">
        <v>76000</v>
      </c>
      <c r="Y7" s="187">
        <f>IFERROR(X7/P7,"-")</f>
        <v>4222.2222222222</v>
      </c>
      <c r="Z7" s="187">
        <f>IFERROR(X7/V7,"-")</f>
        <v>19000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0.055555555555556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0.055555555555556</v>
      </c>
      <c r="BG7" s="112">
        <v>1</v>
      </c>
      <c r="BH7" s="114">
        <f>IFERROR(BG7/BE7,"-")</f>
        <v>1</v>
      </c>
      <c r="BI7" s="115">
        <v>8000</v>
      </c>
      <c r="BJ7" s="116">
        <f>IFERROR(BI7/BE7,"-")</f>
        <v>8000</v>
      </c>
      <c r="BK7" s="117"/>
      <c r="BL7" s="117">
        <v>1</v>
      </c>
      <c r="BM7" s="117"/>
      <c r="BN7" s="119">
        <v>11</v>
      </c>
      <c r="BO7" s="120">
        <f>IF(P7=0,"",IF(BN7=0,"",(BN7/P7)))</f>
        <v>0.61111111111111</v>
      </c>
      <c r="BP7" s="121">
        <v>2</v>
      </c>
      <c r="BQ7" s="122">
        <f>IFERROR(BP7/BN7,"-")</f>
        <v>0.18181818181818</v>
      </c>
      <c r="BR7" s="123">
        <v>58000</v>
      </c>
      <c r="BS7" s="124">
        <f>IFERROR(BR7/BN7,"-")</f>
        <v>5272.7272727273</v>
      </c>
      <c r="BT7" s="125">
        <v>1</v>
      </c>
      <c r="BU7" s="125"/>
      <c r="BV7" s="125">
        <v>1</v>
      </c>
      <c r="BW7" s="126">
        <v>5</v>
      </c>
      <c r="BX7" s="127">
        <f>IF(P7=0,"",IF(BW7=0,"",(BW7/P7)))</f>
        <v>0.27777777777778</v>
      </c>
      <c r="BY7" s="128">
        <v>1</v>
      </c>
      <c r="BZ7" s="129">
        <f>IFERROR(BY7/BW7,"-")</f>
        <v>0.2</v>
      </c>
      <c r="CA7" s="130">
        <v>10000</v>
      </c>
      <c r="CB7" s="131">
        <f>IFERROR(CA7/BW7,"-")</f>
        <v>2000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76000</v>
      </c>
      <c r="CQ7" s="141">
        <v>55000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0.232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73</v>
      </c>
      <c r="I8" s="90" t="s">
        <v>74</v>
      </c>
      <c r="J8" s="188">
        <v>250000</v>
      </c>
      <c r="K8" s="81">
        <v>26</v>
      </c>
      <c r="L8" s="81">
        <v>0</v>
      </c>
      <c r="M8" s="81">
        <v>86</v>
      </c>
      <c r="N8" s="91">
        <v>13</v>
      </c>
      <c r="O8" s="92">
        <v>0</v>
      </c>
      <c r="P8" s="93">
        <f>N8+O8</f>
        <v>13</v>
      </c>
      <c r="Q8" s="82">
        <f>IFERROR(P8/M8,"-")</f>
        <v>0.15116279069767</v>
      </c>
      <c r="R8" s="81">
        <v>1</v>
      </c>
      <c r="S8" s="81">
        <v>1</v>
      </c>
      <c r="T8" s="82">
        <f>IFERROR(S8/(O8+P8),"-")</f>
        <v>0.076923076923077</v>
      </c>
      <c r="U8" s="182">
        <f>IFERROR(J8/SUM(P8:P9),"-")</f>
        <v>11904.761904762</v>
      </c>
      <c r="V8" s="84">
        <v>3</v>
      </c>
      <c r="W8" s="82">
        <f>IF(P8=0,"-",V8/P8)</f>
        <v>0.23076923076923</v>
      </c>
      <c r="X8" s="186">
        <v>18000</v>
      </c>
      <c r="Y8" s="187">
        <f>IFERROR(X8/P8,"-")</f>
        <v>1384.6153846154</v>
      </c>
      <c r="Z8" s="187">
        <f>IFERROR(X8/V8,"-")</f>
        <v>6000</v>
      </c>
      <c r="AA8" s="188">
        <f>SUM(X8:X9)-SUM(J8:J9)</f>
        <v>-192000</v>
      </c>
      <c r="AB8" s="85">
        <f>SUM(X8:X9)/SUM(J8:J9)</f>
        <v>0.232</v>
      </c>
      <c r="AC8" s="79"/>
      <c r="AD8" s="94">
        <v>1</v>
      </c>
      <c r="AE8" s="95">
        <f>IF(P8=0,"",IF(AD8=0,"",(AD8/P8)))</f>
        <v>0.076923076923077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0.076923076923077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0.23076923076923</v>
      </c>
      <c r="AX8" s="106">
        <v>1</v>
      </c>
      <c r="AY8" s="108">
        <f>IFERROR(AX8/AV8,"-")</f>
        <v>0.33333333333333</v>
      </c>
      <c r="AZ8" s="109">
        <v>10000</v>
      </c>
      <c r="BA8" s="110">
        <f>IFERROR(AZ8/AV8,"-")</f>
        <v>3333.3333333333</v>
      </c>
      <c r="BB8" s="111">
        <v>1</v>
      </c>
      <c r="BC8" s="111"/>
      <c r="BD8" s="111"/>
      <c r="BE8" s="112">
        <v>2</v>
      </c>
      <c r="BF8" s="113">
        <f>IF(P8=0,"",IF(BE8=0,"",(BE8/P8)))</f>
        <v>0.15384615384615</v>
      </c>
      <c r="BG8" s="112">
        <v>1</v>
      </c>
      <c r="BH8" s="114">
        <f>IFERROR(BG8/BE8,"-")</f>
        <v>0.5</v>
      </c>
      <c r="BI8" s="115">
        <v>3000</v>
      </c>
      <c r="BJ8" s="116">
        <f>IFERROR(BI8/BE8,"-")</f>
        <v>1500</v>
      </c>
      <c r="BK8" s="117">
        <v>1</v>
      </c>
      <c r="BL8" s="117"/>
      <c r="BM8" s="117"/>
      <c r="BN8" s="119">
        <v>5</v>
      </c>
      <c r="BO8" s="120">
        <f>IF(P8=0,"",IF(BN8=0,"",(BN8/P8)))</f>
        <v>0.38461538461538</v>
      </c>
      <c r="BP8" s="121">
        <v>1</v>
      </c>
      <c r="BQ8" s="122">
        <f>IFERROR(BP8/BN8,"-")</f>
        <v>0.2</v>
      </c>
      <c r="BR8" s="123">
        <v>5000</v>
      </c>
      <c r="BS8" s="124">
        <f>IFERROR(BR8/BN8,"-")</f>
        <v>1000</v>
      </c>
      <c r="BT8" s="125">
        <v>1</v>
      </c>
      <c r="BU8" s="125"/>
      <c r="BV8" s="125"/>
      <c r="BW8" s="126">
        <v>1</v>
      </c>
      <c r="BX8" s="127">
        <f>IF(P8=0,"",IF(BW8=0,"",(BW8/P8)))</f>
        <v>0.076923076923077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18000</v>
      </c>
      <c r="CQ8" s="141">
        <v>10000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62</v>
      </c>
      <c r="L9" s="81">
        <v>36</v>
      </c>
      <c r="M9" s="81">
        <v>11</v>
      </c>
      <c r="N9" s="91">
        <v>8</v>
      </c>
      <c r="O9" s="92">
        <v>0</v>
      </c>
      <c r="P9" s="93">
        <f>N9+O9</f>
        <v>8</v>
      </c>
      <c r="Q9" s="82">
        <f>IFERROR(P9/M9,"-")</f>
        <v>0.72727272727273</v>
      </c>
      <c r="R9" s="81">
        <v>3</v>
      </c>
      <c r="S9" s="81">
        <v>0</v>
      </c>
      <c r="T9" s="82">
        <f>IFERROR(S9/(O9+P9),"-")</f>
        <v>0</v>
      </c>
      <c r="U9" s="182"/>
      <c r="V9" s="84">
        <v>3</v>
      </c>
      <c r="W9" s="82">
        <f>IF(P9=0,"-",V9/P9)</f>
        <v>0.375</v>
      </c>
      <c r="X9" s="186">
        <v>40000</v>
      </c>
      <c r="Y9" s="187">
        <f>IFERROR(X9/P9,"-")</f>
        <v>5000</v>
      </c>
      <c r="Z9" s="187">
        <f>IFERROR(X9/V9,"-")</f>
        <v>13333.333333333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0.125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0.375</v>
      </c>
      <c r="BP9" s="121">
        <v>1</v>
      </c>
      <c r="BQ9" s="122">
        <f>IFERROR(BP9/BN9,"-")</f>
        <v>0.33333333333333</v>
      </c>
      <c r="BR9" s="123">
        <v>13000</v>
      </c>
      <c r="BS9" s="124">
        <f>IFERROR(BR9/BN9,"-")</f>
        <v>4333.3333333333</v>
      </c>
      <c r="BT9" s="125"/>
      <c r="BU9" s="125"/>
      <c r="BV9" s="125">
        <v>1</v>
      </c>
      <c r="BW9" s="126">
        <v>2</v>
      </c>
      <c r="BX9" s="127">
        <f>IF(P9=0,"",IF(BW9=0,"",(BW9/P9)))</f>
        <v>0.25</v>
      </c>
      <c r="BY9" s="128">
        <v>2</v>
      </c>
      <c r="BZ9" s="129">
        <f>IFERROR(BY9/BW9,"-")</f>
        <v>1</v>
      </c>
      <c r="CA9" s="130">
        <v>27000</v>
      </c>
      <c r="CB9" s="131">
        <f>IFERROR(CA9/BW9,"-")</f>
        <v>13500</v>
      </c>
      <c r="CC9" s="132"/>
      <c r="CD9" s="132"/>
      <c r="CE9" s="132">
        <v>2</v>
      </c>
      <c r="CF9" s="133">
        <v>1</v>
      </c>
      <c r="CG9" s="134">
        <f>IF(P9=0,"",IF(CF9=0,"",(CF9/P9)))</f>
        <v>0.125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3</v>
      </c>
      <c r="CP9" s="141">
        <v>40000</v>
      </c>
      <c r="CQ9" s="141">
        <v>18000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1.4</v>
      </c>
      <c r="B10" s="203" t="s">
        <v>76</v>
      </c>
      <c r="C10" s="203"/>
      <c r="D10" s="203" t="s">
        <v>77</v>
      </c>
      <c r="E10" s="203" t="s">
        <v>78</v>
      </c>
      <c r="F10" s="203" t="s">
        <v>63</v>
      </c>
      <c r="G10" s="203" t="s">
        <v>79</v>
      </c>
      <c r="H10" s="90" t="s">
        <v>80</v>
      </c>
      <c r="I10" s="90" t="s">
        <v>81</v>
      </c>
      <c r="J10" s="188">
        <v>120000</v>
      </c>
      <c r="K10" s="81">
        <v>3</v>
      </c>
      <c r="L10" s="81">
        <v>0</v>
      </c>
      <c r="M10" s="81">
        <v>24</v>
      </c>
      <c r="N10" s="91">
        <v>2</v>
      </c>
      <c r="O10" s="92">
        <v>0</v>
      </c>
      <c r="P10" s="93">
        <f>N10+O10</f>
        <v>2</v>
      </c>
      <c r="Q10" s="82">
        <f>IFERROR(P10/M10,"-")</f>
        <v>0.083333333333333</v>
      </c>
      <c r="R10" s="81">
        <v>0</v>
      </c>
      <c r="S10" s="81">
        <v>1</v>
      </c>
      <c r="T10" s="82">
        <f>IFERROR(S10/(O10+P10),"-")</f>
        <v>0.5</v>
      </c>
      <c r="U10" s="182">
        <f>IFERROR(J10/SUM(P10:P11),"-")</f>
        <v>15000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48000</v>
      </c>
      <c r="AB10" s="85">
        <f>SUM(X10:X11)/SUM(J10:J11)</f>
        <v>1.4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82</v>
      </c>
      <c r="C11" s="203"/>
      <c r="D11" s="203" t="s">
        <v>77</v>
      </c>
      <c r="E11" s="203" t="s">
        <v>78</v>
      </c>
      <c r="F11" s="203" t="s">
        <v>68</v>
      </c>
      <c r="G11" s="203"/>
      <c r="H11" s="90"/>
      <c r="I11" s="90"/>
      <c r="J11" s="188"/>
      <c r="K11" s="81">
        <v>45</v>
      </c>
      <c r="L11" s="81">
        <v>23</v>
      </c>
      <c r="M11" s="81">
        <v>13</v>
      </c>
      <c r="N11" s="91">
        <v>6</v>
      </c>
      <c r="O11" s="92">
        <v>0</v>
      </c>
      <c r="P11" s="93">
        <f>N11+O11</f>
        <v>6</v>
      </c>
      <c r="Q11" s="82">
        <f>IFERROR(P11/M11,"-")</f>
        <v>0.46153846153846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0.16666666666667</v>
      </c>
      <c r="X11" s="186">
        <v>168000</v>
      </c>
      <c r="Y11" s="187">
        <f>IFERROR(X11/P11,"-")</f>
        <v>28000</v>
      </c>
      <c r="Z11" s="187">
        <f>IFERROR(X11/V11,"-")</f>
        <v>168000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0.16666666666667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0.16666666666667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3</v>
      </c>
      <c r="BX11" s="127">
        <f>IF(P11=0,"",IF(BW11=0,"",(BW11/P11)))</f>
        <v>0.5</v>
      </c>
      <c r="BY11" s="128">
        <v>1</v>
      </c>
      <c r="BZ11" s="129">
        <f>IFERROR(BY11/BW11,"-")</f>
        <v>0.33333333333333</v>
      </c>
      <c r="CA11" s="130">
        <v>168000</v>
      </c>
      <c r="CB11" s="131">
        <f>IFERROR(CA11/BW11,"-")</f>
        <v>56000</v>
      </c>
      <c r="CC11" s="132"/>
      <c r="CD11" s="132"/>
      <c r="CE11" s="132">
        <v>1</v>
      </c>
      <c r="CF11" s="133">
        <v>1</v>
      </c>
      <c r="CG11" s="134">
        <f>IF(P11=0,"",IF(CF11=0,"",(CF11/P11)))</f>
        <v>0.16666666666667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168000</v>
      </c>
      <c r="CQ11" s="141">
        <v>168000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1.3416666666667</v>
      </c>
      <c r="B12" s="203" t="s">
        <v>83</v>
      </c>
      <c r="C12" s="203"/>
      <c r="D12" s="203" t="s">
        <v>77</v>
      </c>
      <c r="E12" s="203" t="s">
        <v>84</v>
      </c>
      <c r="F12" s="203" t="s">
        <v>63</v>
      </c>
      <c r="G12" s="203" t="s">
        <v>79</v>
      </c>
      <c r="H12" s="90" t="s">
        <v>80</v>
      </c>
      <c r="I12" s="204" t="s">
        <v>66</v>
      </c>
      <c r="J12" s="188">
        <v>120000</v>
      </c>
      <c r="K12" s="81">
        <v>5</v>
      </c>
      <c r="L12" s="81">
        <v>0</v>
      </c>
      <c r="M12" s="81">
        <v>25</v>
      </c>
      <c r="N12" s="91">
        <v>4</v>
      </c>
      <c r="O12" s="92">
        <v>0</v>
      </c>
      <c r="P12" s="93">
        <f>N12+O12</f>
        <v>4</v>
      </c>
      <c r="Q12" s="82">
        <f>IFERROR(P12/M12,"-")</f>
        <v>0.16</v>
      </c>
      <c r="R12" s="81">
        <v>1</v>
      </c>
      <c r="S12" s="81">
        <v>1</v>
      </c>
      <c r="T12" s="82">
        <f>IFERROR(S12/(O12+P12),"-")</f>
        <v>0.25</v>
      </c>
      <c r="U12" s="182">
        <f>IFERROR(J12/SUM(P12:P13),"-")</f>
        <v>12000</v>
      </c>
      <c r="V12" s="84">
        <v>1</v>
      </c>
      <c r="W12" s="82">
        <f>IF(P12=0,"-",V12/P12)</f>
        <v>0.25</v>
      </c>
      <c r="X12" s="186">
        <v>158000</v>
      </c>
      <c r="Y12" s="187">
        <f>IFERROR(X12/P12,"-")</f>
        <v>39500</v>
      </c>
      <c r="Z12" s="187">
        <f>IFERROR(X12/V12,"-")</f>
        <v>158000</v>
      </c>
      <c r="AA12" s="188">
        <f>SUM(X12:X13)-SUM(J12:J13)</f>
        <v>41000</v>
      </c>
      <c r="AB12" s="85">
        <f>SUM(X12:X13)/SUM(J12:J13)</f>
        <v>1.3416666666667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0.25</v>
      </c>
      <c r="BP12" s="121">
        <v>1</v>
      </c>
      <c r="BQ12" s="122">
        <f>IFERROR(BP12/BN12,"-")</f>
        <v>1</v>
      </c>
      <c r="BR12" s="123">
        <v>158000</v>
      </c>
      <c r="BS12" s="124">
        <f>IFERROR(BR12/BN12,"-")</f>
        <v>158000</v>
      </c>
      <c r="BT12" s="125"/>
      <c r="BU12" s="125"/>
      <c r="BV12" s="125">
        <v>1</v>
      </c>
      <c r="BW12" s="126">
        <v>1</v>
      </c>
      <c r="BX12" s="127">
        <f>IF(P12=0,"",IF(BW12=0,"",(BW12/P12)))</f>
        <v>0.25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158000</v>
      </c>
      <c r="CQ12" s="141">
        <v>158000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85</v>
      </c>
      <c r="C13" s="203"/>
      <c r="D13" s="203" t="s">
        <v>77</v>
      </c>
      <c r="E13" s="203" t="s">
        <v>84</v>
      </c>
      <c r="F13" s="203" t="s">
        <v>68</v>
      </c>
      <c r="G13" s="203"/>
      <c r="H13" s="90"/>
      <c r="I13" s="90"/>
      <c r="J13" s="188"/>
      <c r="K13" s="81">
        <v>29</v>
      </c>
      <c r="L13" s="81">
        <v>17</v>
      </c>
      <c r="M13" s="81">
        <v>15</v>
      </c>
      <c r="N13" s="91">
        <v>6</v>
      </c>
      <c r="O13" s="92">
        <v>0</v>
      </c>
      <c r="P13" s="93">
        <f>N13+O13</f>
        <v>6</v>
      </c>
      <c r="Q13" s="82">
        <f>IFERROR(P13/M13,"-")</f>
        <v>0.4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0.16666666666667</v>
      </c>
      <c r="X13" s="186">
        <v>3000</v>
      </c>
      <c r="Y13" s="187">
        <f>IFERROR(X13/P13,"-")</f>
        <v>500</v>
      </c>
      <c r="Z13" s="187">
        <f>IFERROR(X13/V13,"-")</f>
        <v>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3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0.33333333333333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0.16666666666667</v>
      </c>
      <c r="CH13" s="135">
        <v>1</v>
      </c>
      <c r="CI13" s="136">
        <f>IFERROR(CH13/CF13,"-")</f>
        <v>1</v>
      </c>
      <c r="CJ13" s="137">
        <v>3000</v>
      </c>
      <c r="CK13" s="138">
        <f>IFERROR(CJ13/CF13,"-")</f>
        <v>3000</v>
      </c>
      <c r="CL13" s="139">
        <v>1</v>
      </c>
      <c r="CM13" s="139"/>
      <c r="CN13" s="139"/>
      <c r="CO13" s="140">
        <v>1</v>
      </c>
      <c r="CP13" s="141">
        <v>3000</v>
      </c>
      <c r="CQ13" s="141">
        <v>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2.2666666666667</v>
      </c>
      <c r="B14" s="203" t="s">
        <v>86</v>
      </c>
      <c r="C14" s="203"/>
      <c r="D14" s="203" t="s">
        <v>77</v>
      </c>
      <c r="E14" s="203" t="s">
        <v>87</v>
      </c>
      <c r="F14" s="203" t="s">
        <v>63</v>
      </c>
      <c r="G14" s="203" t="s">
        <v>88</v>
      </c>
      <c r="H14" s="90" t="s">
        <v>80</v>
      </c>
      <c r="I14" s="204" t="s">
        <v>89</v>
      </c>
      <c r="J14" s="188">
        <v>150000</v>
      </c>
      <c r="K14" s="81">
        <v>3</v>
      </c>
      <c r="L14" s="81">
        <v>0</v>
      </c>
      <c r="M14" s="81">
        <v>25</v>
      </c>
      <c r="N14" s="91">
        <v>0</v>
      </c>
      <c r="O14" s="92">
        <v>0</v>
      </c>
      <c r="P14" s="93">
        <f>N14+O14</f>
        <v>0</v>
      </c>
      <c r="Q14" s="82">
        <f>IFERROR(P14/M14,"-")</f>
        <v>0</v>
      </c>
      <c r="R14" s="81">
        <v>0</v>
      </c>
      <c r="S14" s="81">
        <v>0</v>
      </c>
      <c r="T14" s="82" t="str">
        <f>IFERROR(S14/(O14+P14),"-")</f>
        <v>-</v>
      </c>
      <c r="U14" s="182">
        <f>IFERROR(J14/SUM(P14:P15),"-")</f>
        <v>37500</v>
      </c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>
        <f>SUM(X14:X15)-SUM(J14:J15)</f>
        <v>190000</v>
      </c>
      <c r="AB14" s="85">
        <f>SUM(X14:X15)/SUM(J14:J15)</f>
        <v>2.2666666666667</v>
      </c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77</v>
      </c>
      <c r="E15" s="203" t="s">
        <v>87</v>
      </c>
      <c r="F15" s="203" t="s">
        <v>68</v>
      </c>
      <c r="G15" s="203"/>
      <c r="H15" s="90"/>
      <c r="I15" s="90"/>
      <c r="J15" s="188"/>
      <c r="K15" s="81">
        <v>30</v>
      </c>
      <c r="L15" s="81">
        <v>17</v>
      </c>
      <c r="M15" s="81">
        <v>24</v>
      </c>
      <c r="N15" s="91">
        <v>4</v>
      </c>
      <c r="O15" s="92">
        <v>0</v>
      </c>
      <c r="P15" s="93">
        <f>N15+O15</f>
        <v>4</v>
      </c>
      <c r="Q15" s="82">
        <f>IFERROR(P15/M15,"-")</f>
        <v>0.16666666666667</v>
      </c>
      <c r="R15" s="81">
        <v>0</v>
      </c>
      <c r="S15" s="81">
        <v>1</v>
      </c>
      <c r="T15" s="82">
        <f>IFERROR(S15/(O15+P15),"-")</f>
        <v>0.25</v>
      </c>
      <c r="U15" s="182"/>
      <c r="V15" s="84">
        <v>1</v>
      </c>
      <c r="W15" s="82">
        <f>IF(P15=0,"-",V15/P15)</f>
        <v>0.25</v>
      </c>
      <c r="X15" s="186">
        <v>340000</v>
      </c>
      <c r="Y15" s="187">
        <f>IFERROR(X15/P15,"-")</f>
        <v>85000</v>
      </c>
      <c r="Z15" s="187">
        <f>IFERROR(X15/V15,"-")</f>
        <v>340000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2</v>
      </c>
      <c r="BX15" s="127">
        <f>IF(P15=0,"",IF(BW15=0,"",(BW15/P15)))</f>
        <v>0.5</v>
      </c>
      <c r="BY15" s="128">
        <v>1</v>
      </c>
      <c r="BZ15" s="129">
        <f>IFERROR(BY15/BW15,"-")</f>
        <v>0.5</v>
      </c>
      <c r="CA15" s="130">
        <v>340000</v>
      </c>
      <c r="CB15" s="131">
        <f>IFERROR(CA15/BW15,"-")</f>
        <v>170000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340000</v>
      </c>
      <c r="CQ15" s="141">
        <v>340000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>
        <f>AB16</f>
        <v>0.54666666666667</v>
      </c>
      <c r="B16" s="203" t="s">
        <v>91</v>
      </c>
      <c r="C16" s="203"/>
      <c r="D16" s="203" t="s">
        <v>77</v>
      </c>
      <c r="E16" s="203" t="s">
        <v>78</v>
      </c>
      <c r="F16" s="203" t="s">
        <v>63</v>
      </c>
      <c r="G16" s="203" t="s">
        <v>88</v>
      </c>
      <c r="H16" s="90" t="s">
        <v>80</v>
      </c>
      <c r="I16" s="205" t="s">
        <v>92</v>
      </c>
      <c r="J16" s="188">
        <v>150000</v>
      </c>
      <c r="K16" s="81">
        <v>15</v>
      </c>
      <c r="L16" s="81">
        <v>0</v>
      </c>
      <c r="M16" s="81">
        <v>56</v>
      </c>
      <c r="N16" s="91">
        <v>5</v>
      </c>
      <c r="O16" s="92">
        <v>0</v>
      </c>
      <c r="P16" s="93">
        <f>N16+O16</f>
        <v>5</v>
      </c>
      <c r="Q16" s="82">
        <f>IFERROR(P16/M16,"-")</f>
        <v>0.089285714285714</v>
      </c>
      <c r="R16" s="81">
        <v>0</v>
      </c>
      <c r="S16" s="81">
        <v>2</v>
      </c>
      <c r="T16" s="82">
        <f>IFERROR(S16/(O16+P16),"-")</f>
        <v>0.4</v>
      </c>
      <c r="U16" s="182">
        <f>IFERROR(J16/SUM(P16:P17),"-")</f>
        <v>8823.5294117647</v>
      </c>
      <c r="V16" s="84">
        <v>1</v>
      </c>
      <c r="W16" s="82">
        <f>IF(P16=0,"-",V16/P16)</f>
        <v>0.2</v>
      </c>
      <c r="X16" s="186">
        <v>68000</v>
      </c>
      <c r="Y16" s="187">
        <f>IFERROR(X16/P16,"-")</f>
        <v>13600</v>
      </c>
      <c r="Z16" s="187">
        <f>IFERROR(X16/V16,"-")</f>
        <v>68000</v>
      </c>
      <c r="AA16" s="188">
        <f>SUM(X16:X17)-SUM(J16:J17)</f>
        <v>-68000</v>
      </c>
      <c r="AB16" s="85">
        <f>SUM(X16:X17)/SUM(J16:J17)</f>
        <v>0.54666666666667</v>
      </c>
      <c r="AC16" s="79"/>
      <c r="AD16" s="94">
        <v>1</v>
      </c>
      <c r="AE16" s="95">
        <f>IF(P16=0,"",IF(AD16=0,"",(AD16/P16)))</f>
        <v>0.2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0.2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2</v>
      </c>
      <c r="BO16" s="120">
        <f>IF(P16=0,"",IF(BN16=0,"",(BN16/P16)))</f>
        <v>0.4</v>
      </c>
      <c r="BP16" s="121">
        <v>1</v>
      </c>
      <c r="BQ16" s="122">
        <f>IFERROR(BP16/BN16,"-")</f>
        <v>0.5</v>
      </c>
      <c r="BR16" s="123">
        <v>68000</v>
      </c>
      <c r="BS16" s="124">
        <f>IFERROR(BR16/BN16,"-")</f>
        <v>34000</v>
      </c>
      <c r="BT16" s="125"/>
      <c r="BU16" s="125"/>
      <c r="BV16" s="125">
        <v>1</v>
      </c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>
        <v>1</v>
      </c>
      <c r="CG16" s="134">
        <f>IF(P16=0,"",IF(CF16=0,"",(CF16/P16)))</f>
        <v>0.2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1</v>
      </c>
      <c r="CP16" s="141">
        <v>68000</v>
      </c>
      <c r="CQ16" s="141">
        <v>68000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93</v>
      </c>
      <c r="C17" s="203"/>
      <c r="D17" s="203" t="s">
        <v>77</v>
      </c>
      <c r="E17" s="203" t="s">
        <v>78</v>
      </c>
      <c r="F17" s="203" t="s">
        <v>68</v>
      </c>
      <c r="G17" s="203"/>
      <c r="H17" s="90"/>
      <c r="I17" s="90"/>
      <c r="J17" s="188"/>
      <c r="K17" s="81">
        <v>105</v>
      </c>
      <c r="L17" s="81">
        <v>24</v>
      </c>
      <c r="M17" s="81">
        <v>24</v>
      </c>
      <c r="N17" s="91">
        <v>12</v>
      </c>
      <c r="O17" s="92">
        <v>0</v>
      </c>
      <c r="P17" s="93">
        <f>N17+O17</f>
        <v>12</v>
      </c>
      <c r="Q17" s="82">
        <f>IFERROR(P17/M17,"-")</f>
        <v>0.5</v>
      </c>
      <c r="R17" s="81">
        <v>0</v>
      </c>
      <c r="S17" s="81">
        <v>2</v>
      </c>
      <c r="T17" s="82">
        <f>IFERROR(S17/(O17+P17),"-")</f>
        <v>0.16666666666667</v>
      </c>
      <c r="U17" s="182"/>
      <c r="V17" s="84">
        <v>1</v>
      </c>
      <c r="W17" s="82">
        <f>IF(P17=0,"-",V17/P17)</f>
        <v>0.083333333333333</v>
      </c>
      <c r="X17" s="186">
        <v>14000</v>
      </c>
      <c r="Y17" s="187">
        <f>IFERROR(X17/P17,"-")</f>
        <v>1166.6666666667</v>
      </c>
      <c r="Z17" s="187">
        <f>IFERROR(X17/V17,"-")</f>
        <v>14000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0.083333333333333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0.083333333333333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7</v>
      </c>
      <c r="BO17" s="120">
        <f>IF(P17=0,"",IF(BN17=0,"",(BN17/P17)))</f>
        <v>0.58333333333333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2</v>
      </c>
      <c r="BX17" s="127">
        <f>IF(P17=0,"",IF(BW17=0,"",(BW17/P17)))</f>
        <v>0.16666666666667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0.083333333333333</v>
      </c>
      <c r="CH17" s="135">
        <v>1</v>
      </c>
      <c r="CI17" s="136">
        <f>IFERROR(CH17/CF17,"-")</f>
        <v>1</v>
      </c>
      <c r="CJ17" s="137">
        <v>14000</v>
      </c>
      <c r="CK17" s="138">
        <f>IFERROR(CJ17/CF17,"-")</f>
        <v>14000</v>
      </c>
      <c r="CL17" s="139"/>
      <c r="CM17" s="139"/>
      <c r="CN17" s="139">
        <v>1</v>
      </c>
      <c r="CO17" s="140">
        <v>1</v>
      </c>
      <c r="CP17" s="141">
        <v>14000</v>
      </c>
      <c r="CQ17" s="141">
        <v>14000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0.2</v>
      </c>
      <c r="B18" s="203" t="s">
        <v>94</v>
      </c>
      <c r="C18" s="203"/>
      <c r="D18" s="203" t="s">
        <v>77</v>
      </c>
      <c r="E18" s="203" t="s">
        <v>95</v>
      </c>
      <c r="F18" s="203" t="s">
        <v>63</v>
      </c>
      <c r="G18" s="203" t="s">
        <v>96</v>
      </c>
      <c r="H18" s="90" t="s">
        <v>80</v>
      </c>
      <c r="I18" s="90" t="s">
        <v>97</v>
      </c>
      <c r="J18" s="188">
        <v>130000</v>
      </c>
      <c r="K18" s="81">
        <v>12</v>
      </c>
      <c r="L18" s="81">
        <v>0</v>
      </c>
      <c r="M18" s="81">
        <v>27</v>
      </c>
      <c r="N18" s="91">
        <v>7</v>
      </c>
      <c r="O18" s="92">
        <v>0</v>
      </c>
      <c r="P18" s="93">
        <f>N18+O18</f>
        <v>7</v>
      </c>
      <c r="Q18" s="82">
        <f>IFERROR(P18/M18,"-")</f>
        <v>0.25925925925926</v>
      </c>
      <c r="R18" s="81">
        <v>1</v>
      </c>
      <c r="S18" s="81">
        <v>3</v>
      </c>
      <c r="T18" s="82">
        <f>IFERROR(S18/(O18+P18),"-")</f>
        <v>0.42857142857143</v>
      </c>
      <c r="U18" s="182">
        <f>IFERROR(J18/SUM(P18:P19),"-")</f>
        <v>10833.333333333</v>
      </c>
      <c r="V18" s="84">
        <v>2</v>
      </c>
      <c r="W18" s="82">
        <f>IF(P18=0,"-",V18/P18)</f>
        <v>0.28571428571429</v>
      </c>
      <c r="X18" s="186">
        <v>13000</v>
      </c>
      <c r="Y18" s="187">
        <f>IFERROR(X18/P18,"-")</f>
        <v>1857.1428571429</v>
      </c>
      <c r="Z18" s="187">
        <f>IFERROR(X18/V18,"-")</f>
        <v>6500</v>
      </c>
      <c r="AA18" s="188">
        <f>SUM(X18:X19)-SUM(J18:J19)</f>
        <v>-104000</v>
      </c>
      <c r="AB18" s="85">
        <f>SUM(X18:X19)/SUM(J18:J19)</f>
        <v>0.2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0.14285714285714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0.14285714285714</v>
      </c>
      <c r="BG18" s="112">
        <v>1</v>
      </c>
      <c r="BH18" s="114">
        <f>IFERROR(BG18/BE18,"-")</f>
        <v>1</v>
      </c>
      <c r="BI18" s="115">
        <v>8000</v>
      </c>
      <c r="BJ18" s="116">
        <f>IFERROR(BI18/BE18,"-")</f>
        <v>8000</v>
      </c>
      <c r="BK18" s="117"/>
      <c r="BL18" s="117">
        <v>1</v>
      </c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4</v>
      </c>
      <c r="BX18" s="127">
        <f>IF(P18=0,"",IF(BW18=0,"",(BW18/P18)))</f>
        <v>0.57142857142857</v>
      </c>
      <c r="BY18" s="128">
        <v>1</v>
      </c>
      <c r="BZ18" s="129">
        <f>IFERROR(BY18/BW18,"-")</f>
        <v>0.25</v>
      </c>
      <c r="CA18" s="130">
        <v>5000</v>
      </c>
      <c r="CB18" s="131">
        <f>IFERROR(CA18/BW18,"-")</f>
        <v>1250</v>
      </c>
      <c r="CC18" s="132">
        <v>1</v>
      </c>
      <c r="CD18" s="132"/>
      <c r="CE18" s="132"/>
      <c r="CF18" s="133">
        <v>1</v>
      </c>
      <c r="CG18" s="134">
        <f>IF(P18=0,"",IF(CF18=0,"",(CF18/P18)))</f>
        <v>0.14285714285714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2</v>
      </c>
      <c r="CP18" s="141">
        <v>13000</v>
      </c>
      <c r="CQ18" s="141">
        <v>8000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98</v>
      </c>
      <c r="C19" s="203"/>
      <c r="D19" s="203" t="s">
        <v>77</v>
      </c>
      <c r="E19" s="203" t="s">
        <v>95</v>
      </c>
      <c r="F19" s="203" t="s">
        <v>68</v>
      </c>
      <c r="G19" s="203"/>
      <c r="H19" s="90"/>
      <c r="I19" s="90"/>
      <c r="J19" s="188"/>
      <c r="K19" s="81">
        <v>26</v>
      </c>
      <c r="L19" s="81">
        <v>14</v>
      </c>
      <c r="M19" s="81">
        <v>1</v>
      </c>
      <c r="N19" s="91">
        <v>5</v>
      </c>
      <c r="O19" s="92">
        <v>0</v>
      </c>
      <c r="P19" s="93">
        <f>N19+O19</f>
        <v>5</v>
      </c>
      <c r="Q19" s="82">
        <f>IFERROR(P19/M19,"-")</f>
        <v>5</v>
      </c>
      <c r="R19" s="81">
        <v>1</v>
      </c>
      <c r="S19" s="81">
        <v>2</v>
      </c>
      <c r="T19" s="82">
        <f>IFERROR(S19/(O19+P19),"-")</f>
        <v>0.4</v>
      </c>
      <c r="U19" s="182"/>
      <c r="V19" s="84">
        <v>1</v>
      </c>
      <c r="W19" s="82">
        <f>IF(P19=0,"-",V19/P19)</f>
        <v>0.2</v>
      </c>
      <c r="X19" s="186">
        <v>13000</v>
      </c>
      <c r="Y19" s="187">
        <f>IFERROR(X19/P19,"-")</f>
        <v>2600</v>
      </c>
      <c r="Z19" s="187">
        <f>IFERROR(X19/V19,"-")</f>
        <v>13000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0.2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3</v>
      </c>
      <c r="BO19" s="120">
        <f>IF(P19=0,"",IF(BN19=0,"",(BN19/P19)))</f>
        <v>0.6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0.2</v>
      </c>
      <c r="BY19" s="128">
        <v>1</v>
      </c>
      <c r="BZ19" s="129">
        <f>IFERROR(BY19/BW19,"-")</f>
        <v>1</v>
      </c>
      <c r="CA19" s="130">
        <v>13000</v>
      </c>
      <c r="CB19" s="131">
        <f>IFERROR(CA19/BW19,"-")</f>
        <v>13000</v>
      </c>
      <c r="CC19" s="132"/>
      <c r="CD19" s="132">
        <v>1</v>
      </c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13000</v>
      </c>
      <c r="CQ19" s="141">
        <v>13000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</v>
      </c>
      <c r="B20" s="203" t="s">
        <v>99</v>
      </c>
      <c r="C20" s="203"/>
      <c r="D20" s="203" t="s">
        <v>77</v>
      </c>
      <c r="E20" s="203" t="s">
        <v>100</v>
      </c>
      <c r="F20" s="203" t="s">
        <v>63</v>
      </c>
      <c r="G20" s="203" t="s">
        <v>101</v>
      </c>
      <c r="H20" s="90" t="s">
        <v>80</v>
      </c>
      <c r="I20" s="204" t="s">
        <v>102</v>
      </c>
      <c r="J20" s="188">
        <v>130000</v>
      </c>
      <c r="K20" s="81">
        <v>9</v>
      </c>
      <c r="L20" s="81">
        <v>0</v>
      </c>
      <c r="M20" s="81">
        <v>24</v>
      </c>
      <c r="N20" s="91">
        <v>4</v>
      </c>
      <c r="O20" s="92">
        <v>0</v>
      </c>
      <c r="P20" s="93">
        <f>N20+O20</f>
        <v>4</v>
      </c>
      <c r="Q20" s="82">
        <f>IFERROR(P20/M20,"-")</f>
        <v>0.16666666666667</v>
      </c>
      <c r="R20" s="81">
        <v>0</v>
      </c>
      <c r="S20" s="81">
        <v>0</v>
      </c>
      <c r="T20" s="82">
        <f>IFERROR(S20/(O20+P20),"-")</f>
        <v>0</v>
      </c>
      <c r="U20" s="182">
        <f>IFERROR(J20/SUM(P20:P21),"-")</f>
        <v>21666.666666667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SUM(X20:X21)-SUM(J20:J21)</f>
        <v>-130000</v>
      </c>
      <c r="AB20" s="85">
        <f>SUM(X20:X21)/SUM(J20:J21)</f>
        <v>0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2</v>
      </c>
      <c r="BF20" s="113">
        <f>IF(P20=0,"",IF(BE20=0,"",(BE20/P20)))</f>
        <v>0.5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0.25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0.25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103</v>
      </c>
      <c r="C21" s="203"/>
      <c r="D21" s="203" t="s">
        <v>77</v>
      </c>
      <c r="E21" s="203" t="s">
        <v>100</v>
      </c>
      <c r="F21" s="203" t="s">
        <v>68</v>
      </c>
      <c r="G21" s="203"/>
      <c r="H21" s="90"/>
      <c r="I21" s="90"/>
      <c r="J21" s="188"/>
      <c r="K21" s="81">
        <v>20</v>
      </c>
      <c r="L21" s="81">
        <v>17</v>
      </c>
      <c r="M21" s="81">
        <v>8</v>
      </c>
      <c r="N21" s="91">
        <v>2</v>
      </c>
      <c r="O21" s="92">
        <v>0</v>
      </c>
      <c r="P21" s="93">
        <f>N21+O21</f>
        <v>2</v>
      </c>
      <c r="Q21" s="82">
        <f>IFERROR(P21/M21,"-")</f>
        <v>0.25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0.13333333333333</v>
      </c>
      <c r="B22" s="203" t="s">
        <v>104</v>
      </c>
      <c r="C22" s="203"/>
      <c r="D22" s="203" t="s">
        <v>105</v>
      </c>
      <c r="E22" s="203" t="s">
        <v>106</v>
      </c>
      <c r="F22" s="203" t="s">
        <v>63</v>
      </c>
      <c r="G22" s="203" t="s">
        <v>107</v>
      </c>
      <c r="H22" s="90" t="s">
        <v>80</v>
      </c>
      <c r="I22" s="204" t="s">
        <v>108</v>
      </c>
      <c r="J22" s="188">
        <v>150000</v>
      </c>
      <c r="K22" s="81">
        <v>25</v>
      </c>
      <c r="L22" s="81">
        <v>0</v>
      </c>
      <c r="M22" s="81">
        <v>97</v>
      </c>
      <c r="N22" s="91">
        <v>13</v>
      </c>
      <c r="O22" s="92">
        <v>0</v>
      </c>
      <c r="P22" s="93">
        <f>N22+O22</f>
        <v>13</v>
      </c>
      <c r="Q22" s="82">
        <f>IFERROR(P22/M22,"-")</f>
        <v>0.1340206185567</v>
      </c>
      <c r="R22" s="81">
        <v>0</v>
      </c>
      <c r="S22" s="81">
        <v>5</v>
      </c>
      <c r="T22" s="82">
        <f>IFERROR(S22/(O22+P22),"-")</f>
        <v>0.38461538461538</v>
      </c>
      <c r="U22" s="182">
        <f>IFERROR(J22/SUM(P22:P23),"-")</f>
        <v>6818.1818181818</v>
      </c>
      <c r="V22" s="84">
        <v>1</v>
      </c>
      <c r="W22" s="82">
        <f>IF(P22=0,"-",V22/P22)</f>
        <v>0.076923076923077</v>
      </c>
      <c r="X22" s="186">
        <v>20000</v>
      </c>
      <c r="Y22" s="187">
        <f>IFERROR(X22/P22,"-")</f>
        <v>1538.4615384615</v>
      </c>
      <c r="Z22" s="187">
        <f>IFERROR(X22/V22,"-")</f>
        <v>20000</v>
      </c>
      <c r="AA22" s="188">
        <f>SUM(X22:X23)-SUM(J22:J23)</f>
        <v>-130000</v>
      </c>
      <c r="AB22" s="85">
        <f>SUM(X22:X23)/SUM(J22:J23)</f>
        <v>0.13333333333333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6</v>
      </c>
      <c r="BF22" s="113">
        <f>IF(P22=0,"",IF(BE22=0,"",(BE22/P22)))</f>
        <v>0.46153846153846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5</v>
      </c>
      <c r="BO22" s="120">
        <f>IF(P22=0,"",IF(BN22=0,"",(BN22/P22)))</f>
        <v>0.38461538461538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0.076923076923077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1</v>
      </c>
      <c r="CG22" s="134">
        <f>IF(P22=0,"",IF(CF22=0,"",(CF22/P22)))</f>
        <v>0.076923076923077</v>
      </c>
      <c r="CH22" s="135">
        <v>1</v>
      </c>
      <c r="CI22" s="136">
        <f>IFERROR(CH22/CF22,"-")</f>
        <v>1</v>
      </c>
      <c r="CJ22" s="137">
        <v>20000</v>
      </c>
      <c r="CK22" s="138">
        <f>IFERROR(CJ22/CF22,"-")</f>
        <v>20000</v>
      </c>
      <c r="CL22" s="139"/>
      <c r="CM22" s="139"/>
      <c r="CN22" s="139">
        <v>1</v>
      </c>
      <c r="CO22" s="140">
        <v>1</v>
      </c>
      <c r="CP22" s="141">
        <v>20000</v>
      </c>
      <c r="CQ22" s="141">
        <v>20000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109</v>
      </c>
      <c r="C23" s="203"/>
      <c r="D23" s="203" t="s">
        <v>105</v>
      </c>
      <c r="E23" s="203" t="s">
        <v>106</v>
      </c>
      <c r="F23" s="203" t="s">
        <v>68</v>
      </c>
      <c r="G23" s="203"/>
      <c r="H23" s="90"/>
      <c r="I23" s="90"/>
      <c r="J23" s="188"/>
      <c r="K23" s="81">
        <v>37</v>
      </c>
      <c r="L23" s="81">
        <v>29</v>
      </c>
      <c r="M23" s="81">
        <v>19</v>
      </c>
      <c r="N23" s="91">
        <v>9</v>
      </c>
      <c r="O23" s="92">
        <v>0</v>
      </c>
      <c r="P23" s="93">
        <f>N23+O23</f>
        <v>9</v>
      </c>
      <c r="Q23" s="82">
        <f>IFERROR(P23/M23,"-")</f>
        <v>0.47368421052632</v>
      </c>
      <c r="R23" s="81">
        <v>0</v>
      </c>
      <c r="S23" s="81">
        <v>1</v>
      </c>
      <c r="T23" s="82">
        <f>IFERROR(S23/(O23+P23),"-")</f>
        <v>0.11111111111111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3</v>
      </c>
      <c r="BO23" s="120">
        <f>IF(P23=0,"",IF(BN23=0,"",(BN23/P23)))</f>
        <v>0.33333333333333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5</v>
      </c>
      <c r="BX23" s="127">
        <f>IF(P23=0,"",IF(BW23=0,"",(BW23/P23)))</f>
        <v>0.55555555555556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>
        <v>1</v>
      </c>
      <c r="CG23" s="134">
        <f>IF(P23=0,"",IF(CF23=0,"",(CF23/P23)))</f>
        <v>0.11111111111111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0.32333333333333</v>
      </c>
      <c r="B24" s="203" t="s">
        <v>110</v>
      </c>
      <c r="C24" s="203"/>
      <c r="D24" s="203" t="s">
        <v>105</v>
      </c>
      <c r="E24" s="203" t="s">
        <v>106</v>
      </c>
      <c r="F24" s="203" t="s">
        <v>63</v>
      </c>
      <c r="G24" s="203" t="s">
        <v>111</v>
      </c>
      <c r="H24" s="90" t="s">
        <v>80</v>
      </c>
      <c r="I24" s="205" t="s">
        <v>112</v>
      </c>
      <c r="J24" s="188">
        <v>300000</v>
      </c>
      <c r="K24" s="81">
        <v>27</v>
      </c>
      <c r="L24" s="81">
        <v>0</v>
      </c>
      <c r="M24" s="81">
        <v>112</v>
      </c>
      <c r="N24" s="91">
        <v>15</v>
      </c>
      <c r="O24" s="92">
        <v>0</v>
      </c>
      <c r="P24" s="93">
        <f>N24+O24</f>
        <v>15</v>
      </c>
      <c r="Q24" s="82">
        <f>IFERROR(P24/M24,"-")</f>
        <v>0.13392857142857</v>
      </c>
      <c r="R24" s="81">
        <v>1</v>
      </c>
      <c r="S24" s="81">
        <v>4</v>
      </c>
      <c r="T24" s="82">
        <f>IFERROR(S24/(O24+P24),"-")</f>
        <v>0.26666666666667</v>
      </c>
      <c r="U24" s="182">
        <f>IFERROR(J24/SUM(P24:P25),"-")</f>
        <v>11538.461538462</v>
      </c>
      <c r="V24" s="84">
        <v>4</v>
      </c>
      <c r="W24" s="82">
        <f>IF(P24=0,"-",V24/P24)</f>
        <v>0.26666666666667</v>
      </c>
      <c r="X24" s="186">
        <v>27000</v>
      </c>
      <c r="Y24" s="187">
        <f>IFERROR(X24/P24,"-")</f>
        <v>1800</v>
      </c>
      <c r="Z24" s="187">
        <f>IFERROR(X24/V24,"-")</f>
        <v>6750</v>
      </c>
      <c r="AA24" s="188">
        <f>SUM(X24:X25)-SUM(J24:J25)</f>
        <v>-203000</v>
      </c>
      <c r="AB24" s="85">
        <f>SUM(X24:X25)/SUM(J24:J25)</f>
        <v>0.32333333333333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0.13333333333333</v>
      </c>
      <c r="BG24" s="112">
        <v>1</v>
      </c>
      <c r="BH24" s="114">
        <f>IFERROR(BG24/BE24,"-")</f>
        <v>0.5</v>
      </c>
      <c r="BI24" s="115">
        <v>3000</v>
      </c>
      <c r="BJ24" s="116">
        <f>IFERROR(BI24/BE24,"-")</f>
        <v>1500</v>
      </c>
      <c r="BK24" s="117">
        <v>1</v>
      </c>
      <c r="BL24" s="117"/>
      <c r="BM24" s="117"/>
      <c r="BN24" s="119">
        <v>7</v>
      </c>
      <c r="BO24" s="120">
        <f>IF(P24=0,"",IF(BN24=0,"",(BN24/P24)))</f>
        <v>0.46666666666667</v>
      </c>
      <c r="BP24" s="121">
        <v>2</v>
      </c>
      <c r="BQ24" s="122">
        <f>IFERROR(BP24/BN24,"-")</f>
        <v>0.28571428571429</v>
      </c>
      <c r="BR24" s="123">
        <v>13000</v>
      </c>
      <c r="BS24" s="124">
        <f>IFERROR(BR24/BN24,"-")</f>
        <v>1857.1428571429</v>
      </c>
      <c r="BT24" s="125">
        <v>1</v>
      </c>
      <c r="BU24" s="125">
        <v>1</v>
      </c>
      <c r="BV24" s="125"/>
      <c r="BW24" s="126">
        <v>6</v>
      </c>
      <c r="BX24" s="127">
        <f>IF(P24=0,"",IF(BW24=0,"",(BW24/P24)))</f>
        <v>0.4</v>
      </c>
      <c r="BY24" s="128">
        <v>1</v>
      </c>
      <c r="BZ24" s="129">
        <f>IFERROR(BY24/BW24,"-")</f>
        <v>0.16666666666667</v>
      </c>
      <c r="CA24" s="130">
        <v>11000</v>
      </c>
      <c r="CB24" s="131">
        <f>IFERROR(CA24/BW24,"-")</f>
        <v>1833.3333333333</v>
      </c>
      <c r="CC24" s="132"/>
      <c r="CD24" s="132"/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4</v>
      </c>
      <c r="CP24" s="141">
        <v>27000</v>
      </c>
      <c r="CQ24" s="141">
        <v>11000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113</v>
      </c>
      <c r="C25" s="203"/>
      <c r="D25" s="203" t="s">
        <v>105</v>
      </c>
      <c r="E25" s="203" t="s">
        <v>106</v>
      </c>
      <c r="F25" s="203" t="s">
        <v>68</v>
      </c>
      <c r="G25" s="203"/>
      <c r="H25" s="90"/>
      <c r="I25" s="90"/>
      <c r="J25" s="188"/>
      <c r="K25" s="81">
        <v>50</v>
      </c>
      <c r="L25" s="81">
        <v>41</v>
      </c>
      <c r="M25" s="81">
        <v>19</v>
      </c>
      <c r="N25" s="91">
        <v>11</v>
      </c>
      <c r="O25" s="92">
        <v>0</v>
      </c>
      <c r="P25" s="93">
        <f>N25+O25</f>
        <v>11</v>
      </c>
      <c r="Q25" s="82">
        <f>IFERROR(P25/M25,"-")</f>
        <v>0.57894736842105</v>
      </c>
      <c r="R25" s="81">
        <v>2</v>
      </c>
      <c r="S25" s="81">
        <v>2</v>
      </c>
      <c r="T25" s="82">
        <f>IFERROR(S25/(O25+P25),"-")</f>
        <v>0.18181818181818</v>
      </c>
      <c r="U25" s="182"/>
      <c r="V25" s="84">
        <v>2</v>
      </c>
      <c r="W25" s="82">
        <f>IF(P25=0,"-",V25/P25)</f>
        <v>0.18181818181818</v>
      </c>
      <c r="X25" s="186">
        <v>70000</v>
      </c>
      <c r="Y25" s="187">
        <f>IFERROR(X25/P25,"-")</f>
        <v>6363.6363636364</v>
      </c>
      <c r="Z25" s="187">
        <f>IFERROR(X25/V25,"-")</f>
        <v>35000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0.18181818181818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7</v>
      </c>
      <c r="BO25" s="120">
        <f>IF(P25=0,"",IF(BN25=0,"",(BN25/P25)))</f>
        <v>0.63636363636364</v>
      </c>
      <c r="BP25" s="121">
        <v>1</v>
      </c>
      <c r="BQ25" s="122">
        <f>IFERROR(BP25/BN25,"-")</f>
        <v>0.14285714285714</v>
      </c>
      <c r="BR25" s="123">
        <v>65000</v>
      </c>
      <c r="BS25" s="124">
        <f>IFERROR(BR25/BN25,"-")</f>
        <v>9285.7142857143</v>
      </c>
      <c r="BT25" s="125"/>
      <c r="BU25" s="125"/>
      <c r="BV25" s="125">
        <v>1</v>
      </c>
      <c r="BW25" s="126">
        <v>2</v>
      </c>
      <c r="BX25" s="127">
        <f>IF(P25=0,"",IF(BW25=0,"",(BW25/P25)))</f>
        <v>0.18181818181818</v>
      </c>
      <c r="BY25" s="128">
        <v>1</v>
      </c>
      <c r="BZ25" s="129">
        <f>IFERROR(BY25/BW25,"-")</f>
        <v>0.5</v>
      </c>
      <c r="CA25" s="130">
        <v>5000</v>
      </c>
      <c r="CB25" s="131">
        <f>IFERROR(CA25/BW25,"-")</f>
        <v>2500</v>
      </c>
      <c r="CC25" s="132">
        <v>1</v>
      </c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2</v>
      </c>
      <c r="CP25" s="141">
        <v>70000</v>
      </c>
      <c r="CQ25" s="141">
        <v>65000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0.55555555555556</v>
      </c>
      <c r="B26" s="203" t="s">
        <v>114</v>
      </c>
      <c r="C26" s="203"/>
      <c r="D26" s="203" t="s">
        <v>115</v>
      </c>
      <c r="E26" s="203" t="s">
        <v>106</v>
      </c>
      <c r="F26" s="203" t="s">
        <v>63</v>
      </c>
      <c r="G26" s="203" t="s">
        <v>116</v>
      </c>
      <c r="H26" s="90" t="s">
        <v>80</v>
      </c>
      <c r="I26" s="90" t="s">
        <v>117</v>
      </c>
      <c r="J26" s="188">
        <v>225000</v>
      </c>
      <c r="K26" s="81">
        <v>26</v>
      </c>
      <c r="L26" s="81">
        <v>0</v>
      </c>
      <c r="M26" s="81">
        <v>65</v>
      </c>
      <c r="N26" s="91">
        <v>12</v>
      </c>
      <c r="O26" s="92">
        <v>0</v>
      </c>
      <c r="P26" s="93">
        <f>N26+O26</f>
        <v>12</v>
      </c>
      <c r="Q26" s="82">
        <f>IFERROR(P26/M26,"-")</f>
        <v>0.18461538461538</v>
      </c>
      <c r="R26" s="81">
        <v>0</v>
      </c>
      <c r="S26" s="81">
        <v>8</v>
      </c>
      <c r="T26" s="82">
        <f>IFERROR(S26/(O26+P26),"-")</f>
        <v>0.66666666666667</v>
      </c>
      <c r="U26" s="182">
        <f>IFERROR(J26/SUM(P26:P27),"-")</f>
        <v>9782.6086956522</v>
      </c>
      <c r="V26" s="84">
        <v>3</v>
      </c>
      <c r="W26" s="82">
        <f>IF(P26=0,"-",V26/P26)</f>
        <v>0.25</v>
      </c>
      <c r="X26" s="186">
        <v>21000</v>
      </c>
      <c r="Y26" s="187">
        <f>IFERROR(X26/P26,"-")</f>
        <v>1750</v>
      </c>
      <c r="Z26" s="187">
        <f>IFERROR(X26/V26,"-")</f>
        <v>7000</v>
      </c>
      <c r="AA26" s="188">
        <f>SUM(X26:X27)-SUM(J26:J27)</f>
        <v>-100000</v>
      </c>
      <c r="AB26" s="85">
        <f>SUM(X26:X27)/SUM(J26:J27)</f>
        <v>0.55555555555556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0.083333333333333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1</v>
      </c>
      <c r="AW26" s="107">
        <f>IF(P26=0,"",IF(AV26=0,"",(AV26/P26)))</f>
        <v>0.083333333333333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2</v>
      </c>
      <c r="BF26" s="113">
        <f>IF(P26=0,"",IF(BE26=0,"",(BE26/P26)))</f>
        <v>0.16666666666667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7</v>
      </c>
      <c r="BO26" s="120">
        <f>IF(P26=0,"",IF(BN26=0,"",(BN26/P26)))</f>
        <v>0.58333333333333</v>
      </c>
      <c r="BP26" s="121">
        <v>3</v>
      </c>
      <c r="BQ26" s="122">
        <f>IFERROR(BP26/BN26,"-")</f>
        <v>0.42857142857143</v>
      </c>
      <c r="BR26" s="123">
        <v>21000</v>
      </c>
      <c r="BS26" s="124">
        <f>IFERROR(BR26/BN26,"-")</f>
        <v>3000</v>
      </c>
      <c r="BT26" s="125">
        <v>1</v>
      </c>
      <c r="BU26" s="125">
        <v>2</v>
      </c>
      <c r="BV26" s="125"/>
      <c r="BW26" s="126">
        <v>1</v>
      </c>
      <c r="BX26" s="127">
        <f>IF(P26=0,"",IF(BW26=0,"",(BW26/P26)))</f>
        <v>0.083333333333333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3</v>
      </c>
      <c r="CP26" s="141">
        <v>21000</v>
      </c>
      <c r="CQ26" s="141">
        <v>10000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118</v>
      </c>
      <c r="C27" s="203"/>
      <c r="D27" s="203" t="s">
        <v>115</v>
      </c>
      <c r="E27" s="203" t="s">
        <v>106</v>
      </c>
      <c r="F27" s="203" t="s">
        <v>68</v>
      </c>
      <c r="G27" s="203"/>
      <c r="H27" s="90"/>
      <c r="I27" s="90"/>
      <c r="J27" s="188"/>
      <c r="K27" s="81">
        <v>38</v>
      </c>
      <c r="L27" s="81">
        <v>34</v>
      </c>
      <c r="M27" s="81">
        <v>15</v>
      </c>
      <c r="N27" s="91">
        <v>11</v>
      </c>
      <c r="O27" s="92">
        <v>0</v>
      </c>
      <c r="P27" s="93">
        <f>N27+O27</f>
        <v>11</v>
      </c>
      <c r="Q27" s="82">
        <f>IFERROR(P27/M27,"-")</f>
        <v>0.73333333333333</v>
      </c>
      <c r="R27" s="81">
        <v>2</v>
      </c>
      <c r="S27" s="81">
        <v>0</v>
      </c>
      <c r="T27" s="82">
        <f>IFERROR(S27/(O27+P27),"-")</f>
        <v>0</v>
      </c>
      <c r="U27" s="182"/>
      <c r="V27" s="84">
        <v>2</v>
      </c>
      <c r="W27" s="82">
        <f>IF(P27=0,"-",V27/P27)</f>
        <v>0.18181818181818</v>
      </c>
      <c r="X27" s="186">
        <v>104000</v>
      </c>
      <c r="Y27" s="187">
        <f>IFERROR(X27/P27,"-")</f>
        <v>9454.5454545455</v>
      </c>
      <c r="Z27" s="187">
        <f>IFERROR(X27/V27,"-")</f>
        <v>52000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0.090909090909091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3</v>
      </c>
      <c r="BF27" s="113">
        <f>IF(P27=0,"",IF(BE27=0,"",(BE27/P27)))</f>
        <v>0.27272727272727</v>
      </c>
      <c r="BG27" s="112">
        <v>1</v>
      </c>
      <c r="BH27" s="114">
        <f>IFERROR(BG27/BE27,"-")</f>
        <v>0.33333333333333</v>
      </c>
      <c r="BI27" s="115">
        <v>31000</v>
      </c>
      <c r="BJ27" s="116">
        <f>IFERROR(BI27/BE27,"-")</f>
        <v>10333.333333333</v>
      </c>
      <c r="BK27" s="117"/>
      <c r="BL27" s="117"/>
      <c r="BM27" s="117">
        <v>1</v>
      </c>
      <c r="BN27" s="119">
        <v>4</v>
      </c>
      <c r="BO27" s="120">
        <f>IF(P27=0,"",IF(BN27=0,"",(BN27/P27)))</f>
        <v>0.36363636363636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2</v>
      </c>
      <c r="BX27" s="127">
        <f>IF(P27=0,"",IF(BW27=0,"",(BW27/P27)))</f>
        <v>0.18181818181818</v>
      </c>
      <c r="BY27" s="128">
        <v>1</v>
      </c>
      <c r="BZ27" s="129">
        <f>IFERROR(BY27/BW27,"-")</f>
        <v>0.5</v>
      </c>
      <c r="CA27" s="130">
        <v>73000</v>
      </c>
      <c r="CB27" s="131">
        <f>IFERROR(CA27/BW27,"-")</f>
        <v>36500</v>
      </c>
      <c r="CC27" s="132"/>
      <c r="CD27" s="132"/>
      <c r="CE27" s="132">
        <v>1</v>
      </c>
      <c r="CF27" s="133">
        <v>1</v>
      </c>
      <c r="CG27" s="134">
        <f>IF(P27=0,"",IF(CF27=0,"",(CF27/P27)))</f>
        <v>0.090909090909091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2</v>
      </c>
      <c r="CP27" s="141">
        <v>104000</v>
      </c>
      <c r="CQ27" s="141">
        <v>73000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0.069230769230769</v>
      </c>
      <c r="B28" s="203" t="s">
        <v>119</v>
      </c>
      <c r="C28" s="203"/>
      <c r="D28" s="203" t="s">
        <v>115</v>
      </c>
      <c r="E28" s="203" t="s">
        <v>120</v>
      </c>
      <c r="F28" s="203" t="s">
        <v>63</v>
      </c>
      <c r="G28" s="203" t="s">
        <v>64</v>
      </c>
      <c r="H28" s="90" t="s">
        <v>80</v>
      </c>
      <c r="I28" s="90" t="s">
        <v>97</v>
      </c>
      <c r="J28" s="188">
        <v>130000</v>
      </c>
      <c r="K28" s="81">
        <v>3</v>
      </c>
      <c r="L28" s="81">
        <v>0</v>
      </c>
      <c r="M28" s="81">
        <v>23</v>
      </c>
      <c r="N28" s="91">
        <v>2</v>
      </c>
      <c r="O28" s="92">
        <v>0</v>
      </c>
      <c r="P28" s="93">
        <f>N28+O28</f>
        <v>2</v>
      </c>
      <c r="Q28" s="82">
        <f>IFERROR(P28/M28,"-")</f>
        <v>0.08695652173913</v>
      </c>
      <c r="R28" s="81">
        <v>1</v>
      </c>
      <c r="S28" s="81">
        <v>0</v>
      </c>
      <c r="T28" s="82">
        <f>IFERROR(S28/(O28+P28),"-")</f>
        <v>0</v>
      </c>
      <c r="U28" s="182">
        <f>IFERROR(J28/SUM(P28:P29),"-")</f>
        <v>21666.666666667</v>
      </c>
      <c r="V28" s="84">
        <v>1</v>
      </c>
      <c r="W28" s="82">
        <f>IF(P28=0,"-",V28/P28)</f>
        <v>0.5</v>
      </c>
      <c r="X28" s="186">
        <v>9000</v>
      </c>
      <c r="Y28" s="187">
        <f>IFERROR(X28/P28,"-")</f>
        <v>4500</v>
      </c>
      <c r="Z28" s="187">
        <f>IFERROR(X28/V28,"-")</f>
        <v>9000</v>
      </c>
      <c r="AA28" s="188">
        <f>SUM(X28:X29)-SUM(J28:J29)</f>
        <v>-121000</v>
      </c>
      <c r="AB28" s="85">
        <f>SUM(X28:X29)/SUM(J28:J29)</f>
        <v>0.069230769230769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2</v>
      </c>
      <c r="BO28" s="120">
        <f>IF(P28=0,"",IF(BN28=0,"",(BN28/P28)))</f>
        <v>1</v>
      </c>
      <c r="BP28" s="121">
        <v>1</v>
      </c>
      <c r="BQ28" s="122">
        <f>IFERROR(BP28/BN28,"-")</f>
        <v>0.5</v>
      </c>
      <c r="BR28" s="123">
        <v>9000</v>
      </c>
      <c r="BS28" s="124">
        <f>IFERROR(BR28/BN28,"-")</f>
        <v>4500</v>
      </c>
      <c r="BT28" s="125"/>
      <c r="BU28" s="125"/>
      <c r="BV28" s="125">
        <v>1</v>
      </c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9000</v>
      </c>
      <c r="CQ28" s="141">
        <v>9000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121</v>
      </c>
      <c r="C29" s="203"/>
      <c r="D29" s="203" t="s">
        <v>115</v>
      </c>
      <c r="E29" s="203" t="s">
        <v>120</v>
      </c>
      <c r="F29" s="203" t="s">
        <v>68</v>
      </c>
      <c r="G29" s="203"/>
      <c r="H29" s="90"/>
      <c r="I29" s="90"/>
      <c r="J29" s="188"/>
      <c r="K29" s="81">
        <v>29</v>
      </c>
      <c r="L29" s="81">
        <v>19</v>
      </c>
      <c r="M29" s="81">
        <v>4</v>
      </c>
      <c r="N29" s="91">
        <v>4</v>
      </c>
      <c r="O29" s="92">
        <v>0</v>
      </c>
      <c r="P29" s="93">
        <f>N29+O29</f>
        <v>4</v>
      </c>
      <c r="Q29" s="82">
        <f>IFERROR(P29/M29,"-")</f>
        <v>1</v>
      </c>
      <c r="R29" s="81">
        <v>1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0.25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0.25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0.041666666666667</v>
      </c>
      <c r="B30" s="203" t="s">
        <v>122</v>
      </c>
      <c r="C30" s="203"/>
      <c r="D30" s="203" t="s">
        <v>115</v>
      </c>
      <c r="E30" s="203" t="s">
        <v>120</v>
      </c>
      <c r="F30" s="203" t="s">
        <v>63</v>
      </c>
      <c r="G30" s="203" t="s">
        <v>123</v>
      </c>
      <c r="H30" s="90" t="s">
        <v>124</v>
      </c>
      <c r="I30" s="90" t="s">
        <v>125</v>
      </c>
      <c r="J30" s="188">
        <v>120000</v>
      </c>
      <c r="K30" s="81">
        <v>10</v>
      </c>
      <c r="L30" s="81">
        <v>0</v>
      </c>
      <c r="M30" s="81">
        <v>53</v>
      </c>
      <c r="N30" s="91">
        <v>6</v>
      </c>
      <c r="O30" s="92">
        <v>0</v>
      </c>
      <c r="P30" s="93">
        <f>N30+O30</f>
        <v>6</v>
      </c>
      <c r="Q30" s="82">
        <f>IFERROR(P30/M30,"-")</f>
        <v>0.11320754716981</v>
      </c>
      <c r="R30" s="81">
        <v>0</v>
      </c>
      <c r="S30" s="81">
        <v>3</v>
      </c>
      <c r="T30" s="82">
        <f>IFERROR(S30/(O30+P30),"-")</f>
        <v>0.5</v>
      </c>
      <c r="U30" s="182">
        <f>IFERROR(J30/SUM(P30:P31),"-")</f>
        <v>8571.4285714286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SUM(X30:X31)-SUM(J30:J31)</f>
        <v>-115000</v>
      </c>
      <c r="AB30" s="85">
        <f>SUM(X30:X31)/SUM(J30:J31)</f>
        <v>0.041666666666667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2</v>
      </c>
      <c r="AW30" s="107">
        <f>IF(P30=0,"",IF(AV30=0,"",(AV30/P30)))</f>
        <v>0.33333333333333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2</v>
      </c>
      <c r="BF30" s="113">
        <f>IF(P30=0,"",IF(BE30=0,"",(BE30/P30)))</f>
        <v>0.33333333333333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2</v>
      </c>
      <c r="BO30" s="120">
        <f>IF(P30=0,"",IF(BN30=0,"",(BN30/P30)))</f>
        <v>0.33333333333333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126</v>
      </c>
      <c r="C31" s="203"/>
      <c r="D31" s="203" t="s">
        <v>115</v>
      </c>
      <c r="E31" s="203" t="s">
        <v>120</v>
      </c>
      <c r="F31" s="203" t="s">
        <v>68</v>
      </c>
      <c r="G31" s="203"/>
      <c r="H31" s="90"/>
      <c r="I31" s="90"/>
      <c r="J31" s="188"/>
      <c r="K31" s="81">
        <v>31</v>
      </c>
      <c r="L31" s="81">
        <v>21</v>
      </c>
      <c r="M31" s="81">
        <v>8</v>
      </c>
      <c r="N31" s="91">
        <v>7</v>
      </c>
      <c r="O31" s="92">
        <v>1</v>
      </c>
      <c r="P31" s="93">
        <f>N31+O31</f>
        <v>8</v>
      </c>
      <c r="Q31" s="82">
        <f>IFERROR(P31/M31,"-")</f>
        <v>1</v>
      </c>
      <c r="R31" s="81">
        <v>1</v>
      </c>
      <c r="S31" s="81">
        <v>1</v>
      </c>
      <c r="T31" s="82">
        <f>IFERROR(S31/(O31+P31),"-")</f>
        <v>0.11111111111111</v>
      </c>
      <c r="U31" s="182"/>
      <c r="V31" s="84">
        <v>1</v>
      </c>
      <c r="W31" s="82">
        <f>IF(P31=0,"-",V31/P31)</f>
        <v>0.125</v>
      </c>
      <c r="X31" s="186">
        <v>5000</v>
      </c>
      <c r="Y31" s="187">
        <f>IFERROR(X31/P31,"-")</f>
        <v>625</v>
      </c>
      <c r="Z31" s="187">
        <f>IFERROR(X31/V31,"-")</f>
        <v>5000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2</v>
      </c>
      <c r="AW31" s="107">
        <f>IF(P31=0,"",IF(AV31=0,"",(AV31/P31)))</f>
        <v>0.25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3</v>
      </c>
      <c r="BO31" s="120">
        <f>IF(P31=0,"",IF(BN31=0,"",(BN31/P31)))</f>
        <v>0.375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2</v>
      </c>
      <c r="BX31" s="127">
        <f>IF(P31=0,"",IF(BW31=0,"",(BW31/P31)))</f>
        <v>0.25</v>
      </c>
      <c r="BY31" s="128">
        <v>1</v>
      </c>
      <c r="BZ31" s="129">
        <f>IFERROR(BY31/BW31,"-")</f>
        <v>0.5</v>
      </c>
      <c r="CA31" s="130">
        <v>5000</v>
      </c>
      <c r="CB31" s="131">
        <f>IFERROR(CA31/BW31,"-")</f>
        <v>2500</v>
      </c>
      <c r="CC31" s="132">
        <v>1</v>
      </c>
      <c r="CD31" s="132"/>
      <c r="CE31" s="132"/>
      <c r="CF31" s="133">
        <v>1</v>
      </c>
      <c r="CG31" s="134">
        <f>IF(P31=0,"",IF(CF31=0,"",(CF31/P31)))</f>
        <v>0.125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1</v>
      </c>
      <c r="CP31" s="141">
        <v>5000</v>
      </c>
      <c r="CQ31" s="141">
        <v>5000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</v>
      </c>
      <c r="B32" s="203" t="s">
        <v>127</v>
      </c>
      <c r="C32" s="203"/>
      <c r="D32" s="203" t="s">
        <v>128</v>
      </c>
      <c r="E32" s="203" t="s">
        <v>128</v>
      </c>
      <c r="F32" s="203" t="s">
        <v>63</v>
      </c>
      <c r="G32" s="203" t="s">
        <v>107</v>
      </c>
      <c r="H32" s="90" t="s">
        <v>129</v>
      </c>
      <c r="I32" s="90" t="s">
        <v>130</v>
      </c>
      <c r="J32" s="188">
        <v>50000</v>
      </c>
      <c r="K32" s="81">
        <v>11</v>
      </c>
      <c r="L32" s="81">
        <v>0</v>
      </c>
      <c r="M32" s="81">
        <v>51</v>
      </c>
      <c r="N32" s="91">
        <v>3</v>
      </c>
      <c r="O32" s="92">
        <v>0</v>
      </c>
      <c r="P32" s="93">
        <f>N32+O32</f>
        <v>3</v>
      </c>
      <c r="Q32" s="82">
        <f>IFERROR(P32/M32,"-")</f>
        <v>0.058823529411765</v>
      </c>
      <c r="R32" s="81">
        <v>0</v>
      </c>
      <c r="S32" s="81">
        <v>2</v>
      </c>
      <c r="T32" s="82">
        <f>IFERROR(S32/(O32+P32),"-")</f>
        <v>0.66666666666667</v>
      </c>
      <c r="U32" s="182">
        <f>IFERROR(J32/SUM(P32:P33),"-")</f>
        <v>8333.3333333333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-50000</v>
      </c>
      <c r="AB32" s="85">
        <f>SUM(X32:X33)/SUM(J32:J33)</f>
        <v>0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0.33333333333333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>
        <v>1</v>
      </c>
      <c r="AW32" s="107">
        <f>IF(P32=0,"",IF(AV32=0,"",(AV32/P32)))</f>
        <v>0.33333333333333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0.33333333333333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131</v>
      </c>
      <c r="C33" s="203"/>
      <c r="D33" s="203" t="s">
        <v>128</v>
      </c>
      <c r="E33" s="203" t="s">
        <v>128</v>
      </c>
      <c r="F33" s="203" t="s">
        <v>68</v>
      </c>
      <c r="G33" s="203"/>
      <c r="H33" s="90"/>
      <c r="I33" s="90"/>
      <c r="J33" s="188"/>
      <c r="K33" s="81">
        <v>41</v>
      </c>
      <c r="L33" s="81">
        <v>16</v>
      </c>
      <c r="M33" s="81">
        <v>19</v>
      </c>
      <c r="N33" s="91">
        <v>2</v>
      </c>
      <c r="O33" s="92">
        <v>1</v>
      </c>
      <c r="P33" s="93">
        <f>N33+O33</f>
        <v>3</v>
      </c>
      <c r="Q33" s="82">
        <f>IFERROR(P33/M33,"-")</f>
        <v>0.15789473684211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0.33333333333333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0.33333333333333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>
        <v>1</v>
      </c>
      <c r="CG33" s="134">
        <f>IF(P33=0,"",IF(CF33=0,"",(CF33/P33)))</f>
        <v>0.33333333333333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1.26</v>
      </c>
      <c r="B34" s="203" t="s">
        <v>132</v>
      </c>
      <c r="C34" s="203"/>
      <c r="D34" s="203" t="s">
        <v>133</v>
      </c>
      <c r="E34" s="203" t="s">
        <v>133</v>
      </c>
      <c r="F34" s="203" t="s">
        <v>63</v>
      </c>
      <c r="G34" s="203" t="s">
        <v>107</v>
      </c>
      <c r="H34" s="90" t="s">
        <v>129</v>
      </c>
      <c r="I34" s="90" t="s">
        <v>134</v>
      </c>
      <c r="J34" s="188">
        <v>50000</v>
      </c>
      <c r="K34" s="81">
        <v>5</v>
      </c>
      <c r="L34" s="81">
        <v>0</v>
      </c>
      <c r="M34" s="81">
        <v>39</v>
      </c>
      <c r="N34" s="91">
        <v>3</v>
      </c>
      <c r="O34" s="92">
        <v>0</v>
      </c>
      <c r="P34" s="93">
        <f>N34+O34</f>
        <v>3</v>
      </c>
      <c r="Q34" s="82">
        <f>IFERROR(P34/M34,"-")</f>
        <v>0.076923076923077</v>
      </c>
      <c r="R34" s="81">
        <v>1</v>
      </c>
      <c r="S34" s="81">
        <v>2</v>
      </c>
      <c r="T34" s="82">
        <f>IFERROR(S34/(O34+P34),"-")</f>
        <v>0.66666666666667</v>
      </c>
      <c r="U34" s="182">
        <f>IFERROR(J34/SUM(P34:P35),"-")</f>
        <v>5000</v>
      </c>
      <c r="V34" s="84">
        <v>1</v>
      </c>
      <c r="W34" s="82">
        <f>IF(P34=0,"-",V34/P34)</f>
        <v>0.33333333333333</v>
      </c>
      <c r="X34" s="186">
        <v>60000</v>
      </c>
      <c r="Y34" s="187">
        <f>IFERROR(X34/P34,"-")</f>
        <v>20000</v>
      </c>
      <c r="Z34" s="187">
        <f>IFERROR(X34/V34,"-")</f>
        <v>60000</v>
      </c>
      <c r="AA34" s="188">
        <f>SUM(X34:X35)-SUM(J34:J35)</f>
        <v>13000</v>
      </c>
      <c r="AB34" s="85">
        <f>SUM(X34:X35)/SUM(J34:J35)</f>
        <v>1.26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0.33333333333333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2</v>
      </c>
      <c r="BF34" s="113">
        <f>IF(P34=0,"",IF(BE34=0,"",(BE34/P34)))</f>
        <v>0.66666666666667</v>
      </c>
      <c r="BG34" s="112">
        <v>1</v>
      </c>
      <c r="BH34" s="114">
        <f>IFERROR(BG34/BE34,"-")</f>
        <v>0.5</v>
      </c>
      <c r="BI34" s="115">
        <v>60000</v>
      </c>
      <c r="BJ34" s="116">
        <f>IFERROR(BI34/BE34,"-")</f>
        <v>30000</v>
      </c>
      <c r="BK34" s="117"/>
      <c r="BL34" s="117"/>
      <c r="BM34" s="117">
        <v>1</v>
      </c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60000</v>
      </c>
      <c r="CQ34" s="141">
        <v>60000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135</v>
      </c>
      <c r="C35" s="203"/>
      <c r="D35" s="203" t="s">
        <v>133</v>
      </c>
      <c r="E35" s="203" t="s">
        <v>133</v>
      </c>
      <c r="F35" s="203" t="s">
        <v>68</v>
      </c>
      <c r="G35" s="203"/>
      <c r="H35" s="90"/>
      <c r="I35" s="90"/>
      <c r="J35" s="188"/>
      <c r="K35" s="81">
        <v>20</v>
      </c>
      <c r="L35" s="81">
        <v>15</v>
      </c>
      <c r="M35" s="81">
        <v>1</v>
      </c>
      <c r="N35" s="91">
        <v>7</v>
      </c>
      <c r="O35" s="92">
        <v>0</v>
      </c>
      <c r="P35" s="93">
        <f>N35+O35</f>
        <v>7</v>
      </c>
      <c r="Q35" s="82">
        <f>IFERROR(P35/M35,"-")</f>
        <v>7</v>
      </c>
      <c r="R35" s="81">
        <v>1</v>
      </c>
      <c r="S35" s="81">
        <v>1</v>
      </c>
      <c r="T35" s="82">
        <f>IFERROR(S35/(O35+P35),"-")</f>
        <v>0.14285714285714</v>
      </c>
      <c r="U35" s="182"/>
      <c r="V35" s="84">
        <v>1</v>
      </c>
      <c r="W35" s="82">
        <f>IF(P35=0,"-",V35/P35)</f>
        <v>0.14285714285714</v>
      </c>
      <c r="X35" s="186">
        <v>3000</v>
      </c>
      <c r="Y35" s="187">
        <f>IFERROR(X35/P35,"-")</f>
        <v>428.57142857143</v>
      </c>
      <c r="Z35" s="187">
        <f>IFERROR(X35/V35,"-")</f>
        <v>3000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0.14285714285714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5</v>
      </c>
      <c r="BO35" s="120">
        <f>IF(P35=0,"",IF(BN35=0,"",(BN35/P35)))</f>
        <v>0.71428571428571</v>
      </c>
      <c r="BP35" s="121">
        <v>1</v>
      </c>
      <c r="BQ35" s="122">
        <f>IFERROR(BP35/BN35,"-")</f>
        <v>0.2</v>
      </c>
      <c r="BR35" s="123">
        <v>3000</v>
      </c>
      <c r="BS35" s="124">
        <f>IFERROR(BR35/BN35,"-")</f>
        <v>600</v>
      </c>
      <c r="BT35" s="125">
        <v>1</v>
      </c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>
        <v>1</v>
      </c>
      <c r="CG35" s="134">
        <f>IF(P35=0,"",IF(CF35=0,"",(CF35/P35)))</f>
        <v>0.14285714285714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1.38</v>
      </c>
      <c r="B36" s="203" t="s">
        <v>136</v>
      </c>
      <c r="C36" s="203"/>
      <c r="D36" s="203" t="s">
        <v>137</v>
      </c>
      <c r="E36" s="203" t="s">
        <v>138</v>
      </c>
      <c r="F36" s="203" t="s">
        <v>63</v>
      </c>
      <c r="G36" s="203" t="s">
        <v>107</v>
      </c>
      <c r="H36" s="90" t="s">
        <v>129</v>
      </c>
      <c r="I36" s="204" t="s">
        <v>139</v>
      </c>
      <c r="J36" s="188">
        <v>50000</v>
      </c>
      <c r="K36" s="81">
        <v>12</v>
      </c>
      <c r="L36" s="81">
        <v>0</v>
      </c>
      <c r="M36" s="81">
        <v>45</v>
      </c>
      <c r="N36" s="91">
        <v>7</v>
      </c>
      <c r="O36" s="92">
        <v>0</v>
      </c>
      <c r="P36" s="93">
        <f>N36+O36</f>
        <v>7</v>
      </c>
      <c r="Q36" s="82">
        <f>IFERROR(P36/M36,"-")</f>
        <v>0.15555555555556</v>
      </c>
      <c r="R36" s="81">
        <v>1</v>
      </c>
      <c r="S36" s="81">
        <v>0</v>
      </c>
      <c r="T36" s="82">
        <f>IFERROR(S36/(O36+P36),"-")</f>
        <v>0</v>
      </c>
      <c r="U36" s="182">
        <f>IFERROR(J36/SUM(P36:P37),"-")</f>
        <v>4545.4545454545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19000</v>
      </c>
      <c r="AB36" s="85">
        <f>SUM(X36:X37)/SUM(J36:J37)</f>
        <v>1.38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0.14285714285714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6</v>
      </c>
      <c r="BO36" s="120">
        <f>IF(P36=0,"",IF(BN36=0,"",(BN36/P36)))</f>
        <v>0.85714285714286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140</v>
      </c>
      <c r="C37" s="203"/>
      <c r="D37" s="203" t="s">
        <v>137</v>
      </c>
      <c r="E37" s="203" t="s">
        <v>138</v>
      </c>
      <c r="F37" s="203" t="s">
        <v>68</v>
      </c>
      <c r="G37" s="203"/>
      <c r="H37" s="90"/>
      <c r="I37" s="90"/>
      <c r="J37" s="188"/>
      <c r="K37" s="81">
        <v>26</v>
      </c>
      <c r="L37" s="81">
        <v>15</v>
      </c>
      <c r="M37" s="81">
        <v>2</v>
      </c>
      <c r="N37" s="91">
        <v>4</v>
      </c>
      <c r="O37" s="92">
        <v>0</v>
      </c>
      <c r="P37" s="93">
        <f>N37+O37</f>
        <v>4</v>
      </c>
      <c r="Q37" s="82">
        <f>IFERROR(P37/M37,"-")</f>
        <v>2</v>
      </c>
      <c r="R37" s="81">
        <v>1</v>
      </c>
      <c r="S37" s="81">
        <v>0</v>
      </c>
      <c r="T37" s="82">
        <f>IFERROR(S37/(O37+P37),"-")</f>
        <v>0</v>
      </c>
      <c r="U37" s="182"/>
      <c r="V37" s="84">
        <v>1</v>
      </c>
      <c r="W37" s="82">
        <f>IF(P37=0,"-",V37/P37)</f>
        <v>0.25</v>
      </c>
      <c r="X37" s="186">
        <v>69000</v>
      </c>
      <c r="Y37" s="187">
        <f>IFERROR(X37/P37,"-")</f>
        <v>17250</v>
      </c>
      <c r="Z37" s="187">
        <f>IFERROR(X37/V37,"-")</f>
        <v>69000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2</v>
      </c>
      <c r="BO37" s="120">
        <f>IF(P37=0,"",IF(BN37=0,"",(BN37/P37)))</f>
        <v>0.5</v>
      </c>
      <c r="BP37" s="121">
        <v>1</v>
      </c>
      <c r="BQ37" s="122">
        <f>IFERROR(BP37/BN37,"-")</f>
        <v>0.5</v>
      </c>
      <c r="BR37" s="123">
        <v>69000</v>
      </c>
      <c r="BS37" s="124">
        <f>IFERROR(BR37/BN37,"-")</f>
        <v>34500</v>
      </c>
      <c r="BT37" s="125"/>
      <c r="BU37" s="125"/>
      <c r="BV37" s="125">
        <v>1</v>
      </c>
      <c r="BW37" s="126">
        <v>1</v>
      </c>
      <c r="BX37" s="127">
        <f>IF(P37=0,"",IF(BW37=0,"",(BW37/P37)))</f>
        <v>0.25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>
        <v>1</v>
      </c>
      <c r="CG37" s="134">
        <f>IF(P37=0,"",IF(CF37=0,"",(CF37/P37)))</f>
        <v>0.25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1</v>
      </c>
      <c r="CP37" s="141">
        <v>69000</v>
      </c>
      <c r="CQ37" s="141">
        <v>69000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0.26666666666667</v>
      </c>
      <c r="B38" s="203" t="s">
        <v>141</v>
      </c>
      <c r="C38" s="203"/>
      <c r="D38" s="203" t="s">
        <v>142</v>
      </c>
      <c r="E38" s="203" t="s">
        <v>143</v>
      </c>
      <c r="F38" s="203" t="s">
        <v>63</v>
      </c>
      <c r="G38" s="203" t="s">
        <v>79</v>
      </c>
      <c r="H38" s="90" t="s">
        <v>144</v>
      </c>
      <c r="I38" s="205" t="s">
        <v>92</v>
      </c>
      <c r="J38" s="188">
        <v>30000</v>
      </c>
      <c r="K38" s="81">
        <v>7</v>
      </c>
      <c r="L38" s="81">
        <v>0</v>
      </c>
      <c r="M38" s="81">
        <v>45</v>
      </c>
      <c r="N38" s="91">
        <v>3</v>
      </c>
      <c r="O38" s="92">
        <v>0</v>
      </c>
      <c r="P38" s="93">
        <f>N38+O38</f>
        <v>3</v>
      </c>
      <c r="Q38" s="82">
        <f>IFERROR(P38/M38,"-")</f>
        <v>0.066666666666667</v>
      </c>
      <c r="R38" s="81">
        <v>0</v>
      </c>
      <c r="S38" s="81">
        <v>1</v>
      </c>
      <c r="T38" s="82">
        <f>IFERROR(S38/(O38+P38),"-")</f>
        <v>0.33333333333333</v>
      </c>
      <c r="U38" s="182">
        <f>IFERROR(J38/SUM(P38:P39),"-")</f>
        <v>7500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-22000</v>
      </c>
      <c r="AB38" s="85">
        <f>SUM(X38:X39)/SUM(J38:J39)</f>
        <v>0.26666666666667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0.33333333333333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1</v>
      </c>
      <c r="BO38" s="120">
        <f>IF(P38=0,"",IF(BN38=0,"",(BN38/P38)))</f>
        <v>0.33333333333333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1</v>
      </c>
      <c r="BX38" s="127">
        <f>IF(P38=0,"",IF(BW38=0,"",(BW38/P38)))</f>
        <v>0.33333333333333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145</v>
      </c>
      <c r="C39" s="203"/>
      <c r="D39" s="203" t="s">
        <v>142</v>
      </c>
      <c r="E39" s="203" t="s">
        <v>143</v>
      </c>
      <c r="F39" s="203" t="s">
        <v>68</v>
      </c>
      <c r="G39" s="203"/>
      <c r="H39" s="90"/>
      <c r="I39" s="90"/>
      <c r="J39" s="188"/>
      <c r="K39" s="81">
        <v>35</v>
      </c>
      <c r="L39" s="81">
        <v>10</v>
      </c>
      <c r="M39" s="81">
        <v>2</v>
      </c>
      <c r="N39" s="91">
        <v>1</v>
      </c>
      <c r="O39" s="92">
        <v>0</v>
      </c>
      <c r="P39" s="93">
        <f>N39+O39</f>
        <v>1</v>
      </c>
      <c r="Q39" s="82">
        <f>IFERROR(P39/M39,"-")</f>
        <v>0.5</v>
      </c>
      <c r="R39" s="81">
        <v>0</v>
      </c>
      <c r="S39" s="81">
        <v>1</v>
      </c>
      <c r="T39" s="82">
        <f>IFERROR(S39/(O39+P39),"-")</f>
        <v>1</v>
      </c>
      <c r="U39" s="182"/>
      <c r="V39" s="84">
        <v>1</v>
      </c>
      <c r="W39" s="82">
        <f>IF(P39=0,"-",V39/P39)</f>
        <v>1</v>
      </c>
      <c r="X39" s="186">
        <v>8000</v>
      </c>
      <c r="Y39" s="187">
        <f>IFERROR(X39/P39,"-")</f>
        <v>8000</v>
      </c>
      <c r="Z39" s="187">
        <f>IFERROR(X39/V39,"-")</f>
        <v>8000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1</v>
      </c>
      <c r="BX39" s="127">
        <f>IF(P39=0,"",IF(BW39=0,"",(BW39/P39)))</f>
        <v>1</v>
      </c>
      <c r="BY39" s="128">
        <v>1</v>
      </c>
      <c r="BZ39" s="129">
        <f>IFERROR(BY39/BW39,"-")</f>
        <v>1</v>
      </c>
      <c r="CA39" s="130">
        <v>8000</v>
      </c>
      <c r="CB39" s="131">
        <f>IFERROR(CA39/BW39,"-")</f>
        <v>8000</v>
      </c>
      <c r="CC39" s="132"/>
      <c r="CD39" s="132">
        <v>1</v>
      </c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8000</v>
      </c>
      <c r="CQ39" s="141">
        <v>8000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</v>
      </c>
      <c r="B40" s="203" t="s">
        <v>146</v>
      </c>
      <c r="C40" s="203"/>
      <c r="D40" s="203" t="s">
        <v>147</v>
      </c>
      <c r="E40" s="203" t="s">
        <v>148</v>
      </c>
      <c r="F40" s="203" t="s">
        <v>63</v>
      </c>
      <c r="G40" s="203" t="s">
        <v>79</v>
      </c>
      <c r="H40" s="90" t="s">
        <v>144</v>
      </c>
      <c r="I40" s="204" t="s">
        <v>139</v>
      </c>
      <c r="J40" s="188">
        <v>30000</v>
      </c>
      <c r="K40" s="81">
        <v>5</v>
      </c>
      <c r="L40" s="81">
        <v>0</v>
      </c>
      <c r="M40" s="81">
        <v>54</v>
      </c>
      <c r="N40" s="91">
        <v>1</v>
      </c>
      <c r="O40" s="92">
        <v>0</v>
      </c>
      <c r="P40" s="93">
        <f>N40+O40</f>
        <v>1</v>
      </c>
      <c r="Q40" s="82">
        <f>IFERROR(P40/M40,"-")</f>
        <v>0.018518518518519</v>
      </c>
      <c r="R40" s="81">
        <v>0</v>
      </c>
      <c r="S40" s="81">
        <v>0</v>
      </c>
      <c r="T40" s="82">
        <f>IFERROR(S40/(O40+P40),"-")</f>
        <v>0</v>
      </c>
      <c r="U40" s="182">
        <f>IFERROR(J40/SUM(P40:P41),"-")</f>
        <v>10000</v>
      </c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>
        <f>SUM(X40:X41)-SUM(J40:J41)</f>
        <v>-30000</v>
      </c>
      <c r="AB40" s="85">
        <f>SUM(X40:X41)/SUM(J40:J41)</f>
        <v>0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>
        <v>1</v>
      </c>
      <c r="BX40" s="127">
        <f>IF(P40=0,"",IF(BW40=0,"",(BW40/P40)))</f>
        <v>1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149</v>
      </c>
      <c r="C41" s="203"/>
      <c r="D41" s="203" t="s">
        <v>147</v>
      </c>
      <c r="E41" s="203" t="s">
        <v>148</v>
      </c>
      <c r="F41" s="203" t="s">
        <v>68</v>
      </c>
      <c r="G41" s="203"/>
      <c r="H41" s="90"/>
      <c r="I41" s="90"/>
      <c r="J41" s="188"/>
      <c r="K41" s="81">
        <v>11</v>
      </c>
      <c r="L41" s="81">
        <v>10</v>
      </c>
      <c r="M41" s="81">
        <v>3</v>
      </c>
      <c r="N41" s="91">
        <v>2</v>
      </c>
      <c r="O41" s="92">
        <v>0</v>
      </c>
      <c r="P41" s="93">
        <f>N41+O41</f>
        <v>2</v>
      </c>
      <c r="Q41" s="82">
        <f>IFERROR(P41/M41,"-")</f>
        <v>0.66666666666667</v>
      </c>
      <c r="R41" s="81">
        <v>0</v>
      </c>
      <c r="S41" s="81">
        <v>0</v>
      </c>
      <c r="T41" s="82">
        <f>IFERROR(S41/(O41+P41),"-")</f>
        <v>0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1</v>
      </c>
      <c r="BO41" s="120">
        <f>IF(P41=0,"",IF(BN41=0,"",(BN41/P41)))</f>
        <v>0.5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</v>
      </c>
      <c r="B42" s="203" t="s">
        <v>150</v>
      </c>
      <c r="C42" s="203"/>
      <c r="D42" s="203" t="s">
        <v>151</v>
      </c>
      <c r="E42" s="203" t="s">
        <v>152</v>
      </c>
      <c r="F42" s="203" t="s">
        <v>63</v>
      </c>
      <c r="G42" s="203" t="s">
        <v>79</v>
      </c>
      <c r="H42" s="90" t="s">
        <v>144</v>
      </c>
      <c r="I42" s="205" t="s">
        <v>112</v>
      </c>
      <c r="J42" s="188">
        <v>30000</v>
      </c>
      <c r="K42" s="81">
        <v>3</v>
      </c>
      <c r="L42" s="81">
        <v>0</v>
      </c>
      <c r="M42" s="81">
        <v>42</v>
      </c>
      <c r="N42" s="91">
        <v>2</v>
      </c>
      <c r="O42" s="92">
        <v>0</v>
      </c>
      <c r="P42" s="93">
        <f>N42+O42</f>
        <v>2</v>
      </c>
      <c r="Q42" s="82">
        <f>IFERROR(P42/M42,"-")</f>
        <v>0.047619047619048</v>
      </c>
      <c r="R42" s="81">
        <v>0</v>
      </c>
      <c r="S42" s="81">
        <v>0</v>
      </c>
      <c r="T42" s="82">
        <f>IFERROR(S42/(O42+P42),"-")</f>
        <v>0</v>
      </c>
      <c r="U42" s="182">
        <f>IFERROR(J42/SUM(P42:P43),"-")</f>
        <v>10000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-30000</v>
      </c>
      <c r="AB42" s="85">
        <f>SUM(X42:X43)/SUM(J42:J43)</f>
        <v>0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1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153</v>
      </c>
      <c r="C43" s="203"/>
      <c r="D43" s="203" t="s">
        <v>151</v>
      </c>
      <c r="E43" s="203" t="s">
        <v>152</v>
      </c>
      <c r="F43" s="203" t="s">
        <v>68</v>
      </c>
      <c r="G43" s="203"/>
      <c r="H43" s="90"/>
      <c r="I43" s="90"/>
      <c r="J43" s="188"/>
      <c r="K43" s="81">
        <v>41</v>
      </c>
      <c r="L43" s="81">
        <v>12</v>
      </c>
      <c r="M43" s="81">
        <v>4</v>
      </c>
      <c r="N43" s="91">
        <v>1</v>
      </c>
      <c r="O43" s="92">
        <v>0</v>
      </c>
      <c r="P43" s="93">
        <f>N43+O43</f>
        <v>1</v>
      </c>
      <c r="Q43" s="82">
        <f>IFERROR(P43/M43,"-")</f>
        <v>0.25</v>
      </c>
      <c r="R43" s="81">
        <v>0</v>
      </c>
      <c r="S43" s="81">
        <v>0</v>
      </c>
      <c r="T43" s="82">
        <f>IFERROR(S43/(O43+P43),"-")</f>
        <v>0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1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</v>
      </c>
      <c r="B44" s="203" t="s">
        <v>154</v>
      </c>
      <c r="C44" s="203"/>
      <c r="D44" s="203" t="s">
        <v>155</v>
      </c>
      <c r="E44" s="203" t="s">
        <v>156</v>
      </c>
      <c r="F44" s="203" t="s">
        <v>63</v>
      </c>
      <c r="G44" s="203" t="s">
        <v>79</v>
      </c>
      <c r="H44" s="90" t="s">
        <v>144</v>
      </c>
      <c r="I44" s="204" t="s">
        <v>102</v>
      </c>
      <c r="J44" s="188">
        <v>30000</v>
      </c>
      <c r="K44" s="81">
        <v>4</v>
      </c>
      <c r="L44" s="81">
        <v>0</v>
      </c>
      <c r="M44" s="81">
        <v>31</v>
      </c>
      <c r="N44" s="91">
        <v>1</v>
      </c>
      <c r="O44" s="92">
        <v>0</v>
      </c>
      <c r="P44" s="93">
        <f>N44+O44</f>
        <v>1</v>
      </c>
      <c r="Q44" s="82">
        <f>IFERROR(P44/M44,"-")</f>
        <v>0.032258064516129</v>
      </c>
      <c r="R44" s="81">
        <v>0</v>
      </c>
      <c r="S44" s="81">
        <v>0</v>
      </c>
      <c r="T44" s="82">
        <f>IFERROR(S44/(O44+P44),"-")</f>
        <v>0</v>
      </c>
      <c r="U44" s="182">
        <f>IFERROR(J44/SUM(P44:P45),"-")</f>
        <v>30000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SUM(X44:X45)-SUM(J44:J45)</f>
        <v>-30000</v>
      </c>
      <c r="AB44" s="85">
        <f>SUM(X44:X45)/SUM(J44:J45)</f>
        <v>0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1</v>
      </c>
      <c r="BO44" s="120">
        <f>IF(P44=0,"",IF(BN44=0,"",(BN44/P44)))</f>
        <v>1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157</v>
      </c>
      <c r="C45" s="203"/>
      <c r="D45" s="203" t="s">
        <v>155</v>
      </c>
      <c r="E45" s="203" t="s">
        <v>156</v>
      </c>
      <c r="F45" s="203" t="s">
        <v>68</v>
      </c>
      <c r="G45" s="203"/>
      <c r="H45" s="90"/>
      <c r="I45" s="90"/>
      <c r="J45" s="188"/>
      <c r="K45" s="81">
        <v>10</v>
      </c>
      <c r="L45" s="81">
        <v>8</v>
      </c>
      <c r="M45" s="81">
        <v>0</v>
      </c>
      <c r="N45" s="91">
        <v>0</v>
      </c>
      <c r="O45" s="92">
        <v>0</v>
      </c>
      <c r="P45" s="93">
        <f>N45+O45</f>
        <v>0</v>
      </c>
      <c r="Q45" s="82" t="str">
        <f>IFERROR(P45/M45,"-")</f>
        <v>-</v>
      </c>
      <c r="R45" s="81">
        <v>0</v>
      </c>
      <c r="S45" s="81">
        <v>0</v>
      </c>
      <c r="T45" s="82" t="str">
        <f>IFERROR(S45/(O45+P45),"-")</f>
        <v>-</v>
      </c>
      <c r="U45" s="182"/>
      <c r="V45" s="84">
        <v>0</v>
      </c>
      <c r="W45" s="82" t="str">
        <f>IF(P45=0,"-",V45/P45)</f>
        <v>-</v>
      </c>
      <c r="X45" s="186">
        <v>0</v>
      </c>
      <c r="Y45" s="187" t="str">
        <f>IFERROR(X45/P45,"-")</f>
        <v>-</v>
      </c>
      <c r="Z45" s="187" t="str">
        <f>IFERROR(X45/V45,"-")</f>
        <v>-</v>
      </c>
      <c r="AA45" s="188"/>
      <c r="AB45" s="85"/>
      <c r="AC45" s="79"/>
      <c r="AD45" s="94"/>
      <c r="AE45" s="95" t="str">
        <f>IF(P45=0,"",IF(AD45=0,"",(AD45/P45)))</f>
        <v/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 t="str">
        <f>IF(P45=0,"",IF(AM45=0,"",(AM45/P45)))</f>
        <v/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 t="str">
        <f>IF(P45=0,"",IF(AV45=0,"",(AV45/P45)))</f>
        <v/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 t="str">
        <f>IF(P45=0,"",IF(BE45=0,"",(BE45/P45)))</f>
        <v/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 t="str">
        <f>IF(P45=0,"",IF(BN45=0,"",(BN45/P45)))</f>
        <v/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 t="str">
        <f>IF(P45=0,"",IF(BW45=0,"",(BW45/P45)))</f>
        <v/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 t="str">
        <f>IF(P45=0,"",IF(CF45=0,"",(CF45/P45)))</f>
        <v/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</v>
      </c>
      <c r="B46" s="203" t="s">
        <v>158</v>
      </c>
      <c r="C46" s="203"/>
      <c r="D46" s="203" t="s">
        <v>142</v>
      </c>
      <c r="E46" s="203" t="s">
        <v>143</v>
      </c>
      <c r="F46" s="203" t="s">
        <v>63</v>
      </c>
      <c r="G46" s="203" t="s">
        <v>79</v>
      </c>
      <c r="H46" s="90" t="s">
        <v>144</v>
      </c>
      <c r="I46" s="205" t="s">
        <v>159</v>
      </c>
      <c r="J46" s="188">
        <v>30000</v>
      </c>
      <c r="K46" s="81">
        <v>4</v>
      </c>
      <c r="L46" s="81">
        <v>0</v>
      </c>
      <c r="M46" s="81">
        <v>30</v>
      </c>
      <c r="N46" s="91">
        <v>2</v>
      </c>
      <c r="O46" s="92">
        <v>0</v>
      </c>
      <c r="P46" s="93">
        <f>N46+O46</f>
        <v>2</v>
      </c>
      <c r="Q46" s="82">
        <f>IFERROR(P46/M46,"-")</f>
        <v>0.066666666666667</v>
      </c>
      <c r="R46" s="81">
        <v>0</v>
      </c>
      <c r="S46" s="81">
        <v>0</v>
      </c>
      <c r="T46" s="82">
        <f>IFERROR(S46/(O46+P46),"-")</f>
        <v>0</v>
      </c>
      <c r="U46" s="182">
        <f>IFERROR(J46/SUM(P46:P47),"-")</f>
        <v>10000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-30000</v>
      </c>
      <c r="AB46" s="85">
        <f>SUM(X46:X47)/SUM(J46:J47)</f>
        <v>0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>
        <v>1</v>
      </c>
      <c r="AW46" s="107">
        <f>IF(P46=0,"",IF(AV46=0,"",(AV46/P46)))</f>
        <v>0.5</v>
      </c>
      <c r="AX46" s="106"/>
      <c r="AY46" s="108">
        <f>IFERROR(AX46/AV46,"-")</f>
        <v>0</v>
      </c>
      <c r="AZ46" s="109"/>
      <c r="BA46" s="110">
        <f>IFERROR(AZ46/AV46,"-")</f>
        <v>0</v>
      </c>
      <c r="BB46" s="111"/>
      <c r="BC46" s="111"/>
      <c r="BD46" s="111"/>
      <c r="BE46" s="112">
        <v>1</v>
      </c>
      <c r="BF46" s="113">
        <f>IF(P46=0,"",IF(BE46=0,"",(BE46/P46)))</f>
        <v>0.5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160</v>
      </c>
      <c r="C47" s="203"/>
      <c r="D47" s="203" t="s">
        <v>142</v>
      </c>
      <c r="E47" s="203" t="s">
        <v>143</v>
      </c>
      <c r="F47" s="203" t="s">
        <v>68</v>
      </c>
      <c r="G47" s="203"/>
      <c r="H47" s="90"/>
      <c r="I47" s="90"/>
      <c r="J47" s="188"/>
      <c r="K47" s="81">
        <v>43</v>
      </c>
      <c r="L47" s="81">
        <v>9</v>
      </c>
      <c r="M47" s="81">
        <v>1</v>
      </c>
      <c r="N47" s="91">
        <v>1</v>
      </c>
      <c r="O47" s="92">
        <v>0</v>
      </c>
      <c r="P47" s="93">
        <f>N47+O47</f>
        <v>1</v>
      </c>
      <c r="Q47" s="82">
        <f>IFERROR(P47/M47,"-")</f>
        <v>1</v>
      </c>
      <c r="R47" s="81">
        <v>0</v>
      </c>
      <c r="S47" s="81">
        <v>1</v>
      </c>
      <c r="T47" s="82">
        <f>IFERROR(S47/(O47+P47),"-")</f>
        <v>1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1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5.1333333333333</v>
      </c>
      <c r="B48" s="203" t="s">
        <v>161</v>
      </c>
      <c r="C48" s="203"/>
      <c r="D48" s="203" t="s">
        <v>147</v>
      </c>
      <c r="E48" s="203" t="s">
        <v>148</v>
      </c>
      <c r="F48" s="203" t="s">
        <v>63</v>
      </c>
      <c r="G48" s="203" t="s">
        <v>79</v>
      </c>
      <c r="H48" s="90" t="s">
        <v>144</v>
      </c>
      <c r="I48" s="204" t="s">
        <v>89</v>
      </c>
      <c r="J48" s="188">
        <v>30000</v>
      </c>
      <c r="K48" s="81">
        <v>6</v>
      </c>
      <c r="L48" s="81">
        <v>0</v>
      </c>
      <c r="M48" s="81">
        <v>49</v>
      </c>
      <c r="N48" s="91">
        <v>4</v>
      </c>
      <c r="O48" s="92">
        <v>0</v>
      </c>
      <c r="P48" s="93">
        <f>N48+O48</f>
        <v>4</v>
      </c>
      <c r="Q48" s="82">
        <f>IFERROR(P48/M48,"-")</f>
        <v>0.081632653061224</v>
      </c>
      <c r="R48" s="81">
        <v>1</v>
      </c>
      <c r="S48" s="81">
        <v>1</v>
      </c>
      <c r="T48" s="82">
        <f>IFERROR(S48/(O48+P48),"-")</f>
        <v>0.25</v>
      </c>
      <c r="U48" s="182">
        <f>IFERROR(J48/SUM(P48:P49),"-")</f>
        <v>6000</v>
      </c>
      <c r="V48" s="84">
        <v>1</v>
      </c>
      <c r="W48" s="82">
        <f>IF(P48=0,"-",V48/P48)</f>
        <v>0.25</v>
      </c>
      <c r="X48" s="186">
        <v>109000</v>
      </c>
      <c r="Y48" s="187">
        <f>IFERROR(X48/P48,"-")</f>
        <v>27250</v>
      </c>
      <c r="Z48" s="187">
        <f>IFERROR(X48/V48,"-")</f>
        <v>109000</v>
      </c>
      <c r="AA48" s="188">
        <f>SUM(X48:X49)-SUM(J48:J49)</f>
        <v>124000</v>
      </c>
      <c r="AB48" s="85">
        <f>SUM(X48:X49)/SUM(J48:J49)</f>
        <v>5.1333333333333</v>
      </c>
      <c r="AC48" s="79"/>
      <c r="AD48" s="94">
        <v>2</v>
      </c>
      <c r="AE48" s="95">
        <f>IF(P48=0,"",IF(AD48=0,"",(AD48/P48)))</f>
        <v>0.5</v>
      </c>
      <c r="AF48" s="94"/>
      <c r="AG48" s="96">
        <f>IFERROR(AF48/AD48,"-")</f>
        <v>0</v>
      </c>
      <c r="AH48" s="97"/>
      <c r="AI48" s="98">
        <f>IFERROR(AH48/AD48,"-")</f>
        <v>0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2</v>
      </c>
      <c r="BO48" s="120">
        <f>IF(P48=0,"",IF(BN48=0,"",(BN48/P48)))</f>
        <v>0.5</v>
      </c>
      <c r="BP48" s="121">
        <v>1</v>
      </c>
      <c r="BQ48" s="122">
        <f>IFERROR(BP48/BN48,"-")</f>
        <v>0.5</v>
      </c>
      <c r="BR48" s="123">
        <v>109000</v>
      </c>
      <c r="BS48" s="124">
        <f>IFERROR(BR48/BN48,"-")</f>
        <v>54500</v>
      </c>
      <c r="BT48" s="125"/>
      <c r="BU48" s="125"/>
      <c r="BV48" s="125">
        <v>1</v>
      </c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109000</v>
      </c>
      <c r="CQ48" s="141">
        <v>109000</v>
      </c>
      <c r="CR48" s="141"/>
      <c r="CS48" s="142" t="str">
        <f>IF(AND(CQ48=0,CR48=0),"",IF(AND(CQ48&lt;=100000,CR48&lt;=100000),"",IF(CQ48/CP48&gt;0.7,"男高",IF(CR48/CP48&gt;0.7,"女高",""))))</f>
        <v>男高</v>
      </c>
    </row>
    <row r="49" spans="1:98">
      <c r="A49" s="80"/>
      <c r="B49" s="203" t="s">
        <v>162</v>
      </c>
      <c r="C49" s="203"/>
      <c r="D49" s="203" t="s">
        <v>147</v>
      </c>
      <c r="E49" s="203" t="s">
        <v>148</v>
      </c>
      <c r="F49" s="203" t="s">
        <v>68</v>
      </c>
      <c r="G49" s="203"/>
      <c r="H49" s="90"/>
      <c r="I49" s="90"/>
      <c r="J49" s="188"/>
      <c r="K49" s="81">
        <v>18</v>
      </c>
      <c r="L49" s="81">
        <v>8</v>
      </c>
      <c r="M49" s="81">
        <v>5</v>
      </c>
      <c r="N49" s="91">
        <v>1</v>
      </c>
      <c r="O49" s="92">
        <v>0</v>
      </c>
      <c r="P49" s="93">
        <f>N49+O49</f>
        <v>1</v>
      </c>
      <c r="Q49" s="82">
        <f>IFERROR(P49/M49,"-")</f>
        <v>0.2</v>
      </c>
      <c r="R49" s="81">
        <v>0</v>
      </c>
      <c r="S49" s="81">
        <v>1</v>
      </c>
      <c r="T49" s="82">
        <f>IFERROR(S49/(O49+P49),"-")</f>
        <v>1</v>
      </c>
      <c r="U49" s="182"/>
      <c r="V49" s="84">
        <v>1</v>
      </c>
      <c r="W49" s="82">
        <f>IF(P49=0,"-",V49/P49)</f>
        <v>1</v>
      </c>
      <c r="X49" s="186">
        <v>45000</v>
      </c>
      <c r="Y49" s="187">
        <f>IFERROR(X49/P49,"-")</f>
        <v>45000</v>
      </c>
      <c r="Z49" s="187">
        <f>IFERROR(X49/V49,"-")</f>
        <v>45000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1</v>
      </c>
      <c r="BX49" s="127">
        <f>IF(P49=0,"",IF(BW49=0,"",(BW49/P49)))</f>
        <v>1</v>
      </c>
      <c r="BY49" s="128">
        <v>1</v>
      </c>
      <c r="BZ49" s="129">
        <f>IFERROR(BY49/BW49,"-")</f>
        <v>1</v>
      </c>
      <c r="CA49" s="130">
        <v>45000</v>
      </c>
      <c r="CB49" s="131">
        <f>IFERROR(CA49/BW49,"-")</f>
        <v>45000</v>
      </c>
      <c r="CC49" s="132"/>
      <c r="CD49" s="132"/>
      <c r="CE49" s="132">
        <v>1</v>
      </c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45000</v>
      </c>
      <c r="CQ49" s="141">
        <v>45000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</v>
      </c>
      <c r="B50" s="203" t="s">
        <v>163</v>
      </c>
      <c r="C50" s="203"/>
      <c r="D50" s="203" t="s">
        <v>151</v>
      </c>
      <c r="E50" s="203" t="s">
        <v>152</v>
      </c>
      <c r="F50" s="203" t="s">
        <v>63</v>
      </c>
      <c r="G50" s="203" t="s">
        <v>79</v>
      </c>
      <c r="H50" s="90" t="s">
        <v>144</v>
      </c>
      <c r="I50" s="205" t="s">
        <v>164</v>
      </c>
      <c r="J50" s="188">
        <v>30000</v>
      </c>
      <c r="K50" s="81">
        <v>4</v>
      </c>
      <c r="L50" s="81">
        <v>0</v>
      </c>
      <c r="M50" s="81">
        <v>21</v>
      </c>
      <c r="N50" s="91">
        <v>0</v>
      </c>
      <c r="O50" s="92">
        <v>0</v>
      </c>
      <c r="P50" s="93">
        <f>N50+O50</f>
        <v>0</v>
      </c>
      <c r="Q50" s="82">
        <f>IFERROR(P50/M50,"-")</f>
        <v>0</v>
      </c>
      <c r="R50" s="81">
        <v>0</v>
      </c>
      <c r="S50" s="81">
        <v>0</v>
      </c>
      <c r="T50" s="82" t="str">
        <f>IFERROR(S50/(O50+P50),"-")</f>
        <v>-</v>
      </c>
      <c r="U50" s="182">
        <f>IFERROR(J50/SUM(P50:P51),"-")</f>
        <v>15000</v>
      </c>
      <c r="V50" s="84">
        <v>0</v>
      </c>
      <c r="W50" s="82" t="str">
        <f>IF(P50=0,"-",V50/P50)</f>
        <v>-</v>
      </c>
      <c r="X50" s="186">
        <v>0</v>
      </c>
      <c r="Y50" s="187" t="str">
        <f>IFERROR(X50/P50,"-")</f>
        <v>-</v>
      </c>
      <c r="Z50" s="187" t="str">
        <f>IFERROR(X50/V50,"-")</f>
        <v>-</v>
      </c>
      <c r="AA50" s="188">
        <f>SUM(X50:X51)-SUM(J50:J51)</f>
        <v>-30000</v>
      </c>
      <c r="AB50" s="85">
        <f>SUM(X50:X51)/SUM(J50:J51)</f>
        <v>0</v>
      </c>
      <c r="AC50" s="79"/>
      <c r="AD50" s="94"/>
      <c r="AE50" s="95" t="str">
        <f>IF(P50=0,"",IF(AD50=0,"",(AD50/P50)))</f>
        <v/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 t="str">
        <f>IF(P50=0,"",IF(AM50=0,"",(AM50/P50)))</f>
        <v/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 t="str">
        <f>IF(P50=0,"",IF(AV50=0,"",(AV50/P50)))</f>
        <v/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 t="str">
        <f>IF(P50=0,"",IF(BE50=0,"",(BE50/P50)))</f>
        <v/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 t="str">
        <f>IF(P50=0,"",IF(BN50=0,"",(BN50/P50)))</f>
        <v/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 t="str">
        <f>IF(P50=0,"",IF(BW50=0,"",(BW50/P50)))</f>
        <v/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 t="str">
        <f>IF(P50=0,"",IF(CF50=0,"",(CF50/P50)))</f>
        <v/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165</v>
      </c>
      <c r="C51" s="203"/>
      <c r="D51" s="203" t="s">
        <v>151</v>
      </c>
      <c r="E51" s="203" t="s">
        <v>152</v>
      </c>
      <c r="F51" s="203" t="s">
        <v>68</v>
      </c>
      <c r="G51" s="203"/>
      <c r="H51" s="90"/>
      <c r="I51" s="90"/>
      <c r="J51" s="188"/>
      <c r="K51" s="81">
        <v>27</v>
      </c>
      <c r="L51" s="81">
        <v>9</v>
      </c>
      <c r="M51" s="81">
        <v>9</v>
      </c>
      <c r="N51" s="91">
        <v>2</v>
      </c>
      <c r="O51" s="92">
        <v>0</v>
      </c>
      <c r="P51" s="93">
        <f>N51+O51</f>
        <v>2</v>
      </c>
      <c r="Q51" s="82">
        <f>IFERROR(P51/M51,"-")</f>
        <v>0.22222222222222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1</v>
      </c>
      <c r="AN51" s="101">
        <f>IF(P51=0,"",IF(AM51=0,"",(AM51/P51)))</f>
        <v>0.5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0.5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</v>
      </c>
      <c r="B52" s="203" t="s">
        <v>166</v>
      </c>
      <c r="C52" s="203"/>
      <c r="D52" s="203" t="s">
        <v>155</v>
      </c>
      <c r="E52" s="203" t="s">
        <v>156</v>
      </c>
      <c r="F52" s="203" t="s">
        <v>63</v>
      </c>
      <c r="G52" s="203" t="s">
        <v>79</v>
      </c>
      <c r="H52" s="90" t="s">
        <v>144</v>
      </c>
      <c r="I52" s="204" t="s">
        <v>66</v>
      </c>
      <c r="J52" s="188">
        <v>30000</v>
      </c>
      <c r="K52" s="81">
        <v>3</v>
      </c>
      <c r="L52" s="81">
        <v>0</v>
      </c>
      <c r="M52" s="81">
        <v>35</v>
      </c>
      <c r="N52" s="91">
        <v>1</v>
      </c>
      <c r="O52" s="92">
        <v>0</v>
      </c>
      <c r="P52" s="93">
        <f>N52+O52</f>
        <v>1</v>
      </c>
      <c r="Q52" s="82">
        <f>IFERROR(P52/M52,"-")</f>
        <v>0.028571428571429</v>
      </c>
      <c r="R52" s="81">
        <v>0</v>
      </c>
      <c r="S52" s="81">
        <v>1</v>
      </c>
      <c r="T52" s="82">
        <f>IFERROR(S52/(O52+P52),"-")</f>
        <v>1</v>
      </c>
      <c r="U52" s="182">
        <f>IFERROR(J52/SUM(P52:P53),"-")</f>
        <v>15000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-30000</v>
      </c>
      <c r="AB52" s="85">
        <f>SUM(X52:X53)/SUM(J52:J53)</f>
        <v>0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1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167</v>
      </c>
      <c r="C53" s="203"/>
      <c r="D53" s="203" t="s">
        <v>155</v>
      </c>
      <c r="E53" s="203" t="s">
        <v>156</v>
      </c>
      <c r="F53" s="203" t="s">
        <v>68</v>
      </c>
      <c r="G53" s="203"/>
      <c r="H53" s="90"/>
      <c r="I53" s="90"/>
      <c r="J53" s="188"/>
      <c r="K53" s="81">
        <v>8</v>
      </c>
      <c r="L53" s="81">
        <v>7</v>
      </c>
      <c r="M53" s="81">
        <v>0</v>
      </c>
      <c r="N53" s="91">
        <v>1</v>
      </c>
      <c r="O53" s="92">
        <v>0</v>
      </c>
      <c r="P53" s="93">
        <f>N53+O53</f>
        <v>1</v>
      </c>
      <c r="Q53" s="82" t="str">
        <f>IFERROR(P53/M53,"-")</f>
        <v>-</v>
      </c>
      <c r="R53" s="81">
        <v>0</v>
      </c>
      <c r="S53" s="81">
        <v>0</v>
      </c>
      <c r="T53" s="82">
        <f>IFERROR(S53/(O53+P53),"-")</f>
        <v>0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1</v>
      </c>
      <c r="BO53" s="120">
        <f>IF(P53=0,"",IF(BN53=0,"",(BN53/P53)))</f>
        <v>1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1.264</v>
      </c>
      <c r="B54" s="203" t="s">
        <v>168</v>
      </c>
      <c r="C54" s="203"/>
      <c r="D54" s="203" t="s">
        <v>142</v>
      </c>
      <c r="E54" s="203" t="s">
        <v>143</v>
      </c>
      <c r="F54" s="203" t="s">
        <v>63</v>
      </c>
      <c r="G54" s="203" t="s">
        <v>123</v>
      </c>
      <c r="H54" s="90" t="s">
        <v>169</v>
      </c>
      <c r="I54" s="204" t="s">
        <v>108</v>
      </c>
      <c r="J54" s="188">
        <v>125000</v>
      </c>
      <c r="K54" s="81">
        <v>1</v>
      </c>
      <c r="L54" s="81">
        <v>0</v>
      </c>
      <c r="M54" s="81">
        <v>27</v>
      </c>
      <c r="N54" s="91">
        <v>0</v>
      </c>
      <c r="O54" s="92">
        <v>0</v>
      </c>
      <c r="P54" s="93">
        <f>N54+O54</f>
        <v>0</v>
      </c>
      <c r="Q54" s="82">
        <f>IFERROR(P54/M54,"-")</f>
        <v>0</v>
      </c>
      <c r="R54" s="81">
        <v>0</v>
      </c>
      <c r="S54" s="81">
        <v>0</v>
      </c>
      <c r="T54" s="82" t="str">
        <f>IFERROR(S54/(O54+P54),"-")</f>
        <v>-</v>
      </c>
      <c r="U54" s="182">
        <f>IFERROR(J54/SUM(P54:P59),"-")</f>
        <v>9615.3846153846</v>
      </c>
      <c r="V54" s="84">
        <v>0</v>
      </c>
      <c r="W54" s="82" t="str">
        <f>IF(P54=0,"-",V54/P54)</f>
        <v>-</v>
      </c>
      <c r="X54" s="186">
        <v>0</v>
      </c>
      <c r="Y54" s="187" t="str">
        <f>IFERROR(X54/P54,"-")</f>
        <v>-</v>
      </c>
      <c r="Z54" s="187" t="str">
        <f>IFERROR(X54/V54,"-")</f>
        <v>-</v>
      </c>
      <c r="AA54" s="188">
        <f>SUM(X54:X59)-SUM(J54:J59)</f>
        <v>33000</v>
      </c>
      <c r="AB54" s="85">
        <f>SUM(X54:X59)/SUM(J54:J59)</f>
        <v>1.264</v>
      </c>
      <c r="AC54" s="79"/>
      <c r="AD54" s="94"/>
      <c r="AE54" s="95" t="str">
        <f>IF(P54=0,"",IF(AD54=0,"",(AD54/P54)))</f>
        <v/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 t="str">
        <f>IF(P54=0,"",IF(AM54=0,"",(AM54/P54)))</f>
        <v/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 t="str">
        <f>IF(P54=0,"",IF(AV54=0,"",(AV54/P54)))</f>
        <v/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 t="str">
        <f>IF(P54=0,"",IF(BE54=0,"",(BE54/P54)))</f>
        <v/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 t="str">
        <f>IF(P54=0,"",IF(BN54=0,"",(BN54/P54)))</f>
        <v/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 t="str">
        <f>IF(P54=0,"",IF(BW54=0,"",(BW54/P54)))</f>
        <v/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 t="str">
        <f>IF(P54=0,"",IF(CF54=0,"",(CF54/P54)))</f>
        <v/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170</v>
      </c>
      <c r="C55" s="203"/>
      <c r="D55" s="203" t="s">
        <v>147</v>
      </c>
      <c r="E55" s="203" t="s">
        <v>148</v>
      </c>
      <c r="F55" s="203" t="s">
        <v>63</v>
      </c>
      <c r="G55" s="203" t="s">
        <v>123</v>
      </c>
      <c r="H55" s="90" t="s">
        <v>169</v>
      </c>
      <c r="I55" s="205" t="s">
        <v>92</v>
      </c>
      <c r="J55" s="188"/>
      <c r="K55" s="81">
        <v>4</v>
      </c>
      <c r="L55" s="81">
        <v>0</v>
      </c>
      <c r="M55" s="81">
        <v>45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/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/>
      <c r="AB55" s="85"/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171</v>
      </c>
      <c r="C56" s="203"/>
      <c r="D56" s="203" t="s">
        <v>151</v>
      </c>
      <c r="E56" s="203" t="s">
        <v>152</v>
      </c>
      <c r="F56" s="203" t="s">
        <v>63</v>
      </c>
      <c r="G56" s="203" t="s">
        <v>123</v>
      </c>
      <c r="H56" s="90" t="s">
        <v>169</v>
      </c>
      <c r="I56" s="204" t="s">
        <v>102</v>
      </c>
      <c r="J56" s="188"/>
      <c r="K56" s="81">
        <v>7</v>
      </c>
      <c r="L56" s="81">
        <v>0</v>
      </c>
      <c r="M56" s="81">
        <v>46</v>
      </c>
      <c r="N56" s="91">
        <v>0</v>
      </c>
      <c r="O56" s="92">
        <v>0</v>
      </c>
      <c r="P56" s="93">
        <f>N56+O56</f>
        <v>0</v>
      </c>
      <c r="Q56" s="82">
        <f>IFERROR(P56/M56,"-")</f>
        <v>0</v>
      </c>
      <c r="R56" s="81">
        <v>0</v>
      </c>
      <c r="S56" s="81">
        <v>0</v>
      </c>
      <c r="T56" s="82" t="str">
        <f>IFERROR(S56/(O56+P56),"-")</f>
        <v>-</v>
      </c>
      <c r="U56" s="182"/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/>
      <c r="AB56" s="85"/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172</v>
      </c>
      <c r="C57" s="203"/>
      <c r="D57" s="203" t="s">
        <v>155</v>
      </c>
      <c r="E57" s="203" t="s">
        <v>156</v>
      </c>
      <c r="F57" s="203" t="s">
        <v>63</v>
      </c>
      <c r="G57" s="203" t="s">
        <v>123</v>
      </c>
      <c r="H57" s="90" t="s">
        <v>169</v>
      </c>
      <c r="I57" s="205" t="s">
        <v>159</v>
      </c>
      <c r="J57" s="188"/>
      <c r="K57" s="81">
        <v>6</v>
      </c>
      <c r="L57" s="81">
        <v>0</v>
      </c>
      <c r="M57" s="81">
        <v>45</v>
      </c>
      <c r="N57" s="91">
        <v>2</v>
      </c>
      <c r="O57" s="92">
        <v>0</v>
      </c>
      <c r="P57" s="93">
        <f>N57+O57</f>
        <v>2</v>
      </c>
      <c r="Q57" s="82">
        <f>IFERROR(P57/M57,"-")</f>
        <v>0.044444444444444</v>
      </c>
      <c r="R57" s="81">
        <v>0</v>
      </c>
      <c r="S57" s="81">
        <v>1</v>
      </c>
      <c r="T57" s="82">
        <f>IFERROR(S57/(O57+P57),"-")</f>
        <v>0.5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2</v>
      </c>
      <c r="BO57" s="120">
        <f>IF(P57=0,"",IF(BN57=0,"",(BN57/P57)))</f>
        <v>1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173</v>
      </c>
      <c r="C58" s="203"/>
      <c r="D58" s="203" t="s">
        <v>174</v>
      </c>
      <c r="E58" s="203" t="s">
        <v>174</v>
      </c>
      <c r="F58" s="203" t="s">
        <v>63</v>
      </c>
      <c r="G58" s="203" t="s">
        <v>123</v>
      </c>
      <c r="H58" s="90" t="s">
        <v>169</v>
      </c>
      <c r="I58" s="204" t="s">
        <v>66</v>
      </c>
      <c r="J58" s="188"/>
      <c r="K58" s="81">
        <v>2</v>
      </c>
      <c r="L58" s="81">
        <v>0</v>
      </c>
      <c r="M58" s="81">
        <v>25</v>
      </c>
      <c r="N58" s="91">
        <v>1</v>
      </c>
      <c r="O58" s="92">
        <v>0</v>
      </c>
      <c r="P58" s="93">
        <f>N58+O58</f>
        <v>1</v>
      </c>
      <c r="Q58" s="82">
        <f>IFERROR(P58/M58,"-")</f>
        <v>0.04</v>
      </c>
      <c r="R58" s="81">
        <v>0</v>
      </c>
      <c r="S58" s="81">
        <v>0</v>
      </c>
      <c r="T58" s="82">
        <f>IFERROR(S58/(O58+P58),"-")</f>
        <v>0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1</v>
      </c>
      <c r="AN58" s="101">
        <f>IF(P58=0,"",IF(AM58=0,"",(AM58/P58)))</f>
        <v>1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175</v>
      </c>
      <c r="C59" s="203"/>
      <c r="D59" s="203" t="s">
        <v>176</v>
      </c>
      <c r="E59" s="203" t="s">
        <v>176</v>
      </c>
      <c r="F59" s="203" t="s">
        <v>68</v>
      </c>
      <c r="G59" s="203" t="s">
        <v>177</v>
      </c>
      <c r="H59" s="90"/>
      <c r="I59" s="90"/>
      <c r="J59" s="188"/>
      <c r="K59" s="81">
        <v>94</v>
      </c>
      <c r="L59" s="81">
        <v>50</v>
      </c>
      <c r="M59" s="81">
        <v>27</v>
      </c>
      <c r="N59" s="91">
        <v>10</v>
      </c>
      <c r="O59" s="92">
        <v>0</v>
      </c>
      <c r="P59" s="93">
        <f>N59+O59</f>
        <v>10</v>
      </c>
      <c r="Q59" s="82">
        <f>IFERROR(P59/M59,"-")</f>
        <v>0.37037037037037</v>
      </c>
      <c r="R59" s="81">
        <v>1</v>
      </c>
      <c r="S59" s="81">
        <v>2</v>
      </c>
      <c r="T59" s="82">
        <f>IFERROR(S59/(O59+P59),"-")</f>
        <v>0.2</v>
      </c>
      <c r="U59" s="182"/>
      <c r="V59" s="84">
        <v>5</v>
      </c>
      <c r="W59" s="82">
        <f>IF(P59=0,"-",V59/P59)</f>
        <v>0.5</v>
      </c>
      <c r="X59" s="186">
        <v>158000</v>
      </c>
      <c r="Y59" s="187">
        <f>IFERROR(X59/P59,"-")</f>
        <v>15800</v>
      </c>
      <c r="Z59" s="187">
        <f>IFERROR(X59/V59,"-")</f>
        <v>31600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>
        <v>1</v>
      </c>
      <c r="AW59" s="107">
        <f>IF(P59=0,"",IF(AV59=0,"",(AV59/P59)))</f>
        <v>0.1</v>
      </c>
      <c r="AX59" s="106"/>
      <c r="AY59" s="108">
        <f>IFERROR(AX59/AV59,"-")</f>
        <v>0</v>
      </c>
      <c r="AZ59" s="109"/>
      <c r="BA59" s="110">
        <f>IFERROR(AZ59/AV59,"-")</f>
        <v>0</v>
      </c>
      <c r="BB59" s="111"/>
      <c r="BC59" s="111"/>
      <c r="BD59" s="111"/>
      <c r="BE59" s="112">
        <v>1</v>
      </c>
      <c r="BF59" s="113">
        <f>IF(P59=0,"",IF(BE59=0,"",(BE59/P59)))</f>
        <v>0.1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2</v>
      </c>
      <c r="BO59" s="120">
        <f>IF(P59=0,"",IF(BN59=0,"",(BN59/P59)))</f>
        <v>0.2</v>
      </c>
      <c r="BP59" s="121">
        <v>1</v>
      </c>
      <c r="BQ59" s="122">
        <f>IFERROR(BP59/BN59,"-")</f>
        <v>0.5</v>
      </c>
      <c r="BR59" s="123">
        <v>3000</v>
      </c>
      <c r="BS59" s="124">
        <f>IFERROR(BR59/BN59,"-")</f>
        <v>1500</v>
      </c>
      <c r="BT59" s="125">
        <v>1</v>
      </c>
      <c r="BU59" s="125"/>
      <c r="BV59" s="125"/>
      <c r="BW59" s="126">
        <v>6</v>
      </c>
      <c r="BX59" s="127">
        <f>IF(P59=0,"",IF(BW59=0,"",(BW59/P59)))</f>
        <v>0.6</v>
      </c>
      <c r="BY59" s="128">
        <v>4</v>
      </c>
      <c r="BZ59" s="129">
        <f>IFERROR(BY59/BW59,"-")</f>
        <v>0.66666666666667</v>
      </c>
      <c r="CA59" s="130">
        <v>155000</v>
      </c>
      <c r="CB59" s="131">
        <f>IFERROR(CA59/BW59,"-")</f>
        <v>25833.333333333</v>
      </c>
      <c r="CC59" s="132">
        <v>2</v>
      </c>
      <c r="CD59" s="132"/>
      <c r="CE59" s="132">
        <v>2</v>
      </c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5</v>
      </c>
      <c r="CP59" s="141">
        <v>158000</v>
      </c>
      <c r="CQ59" s="141">
        <v>75000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0.13181818181818</v>
      </c>
      <c r="B60" s="203" t="s">
        <v>178</v>
      </c>
      <c r="C60" s="203"/>
      <c r="D60" s="203" t="s">
        <v>105</v>
      </c>
      <c r="E60" s="203" t="s">
        <v>106</v>
      </c>
      <c r="F60" s="203" t="s">
        <v>63</v>
      </c>
      <c r="G60" s="203" t="s">
        <v>179</v>
      </c>
      <c r="H60" s="90" t="s">
        <v>80</v>
      </c>
      <c r="I60" s="205" t="s">
        <v>180</v>
      </c>
      <c r="J60" s="188">
        <v>220000</v>
      </c>
      <c r="K60" s="81">
        <v>5</v>
      </c>
      <c r="L60" s="81">
        <v>0</v>
      </c>
      <c r="M60" s="81">
        <v>20</v>
      </c>
      <c r="N60" s="91">
        <v>4</v>
      </c>
      <c r="O60" s="92">
        <v>0</v>
      </c>
      <c r="P60" s="93">
        <f>N60+O60</f>
        <v>4</v>
      </c>
      <c r="Q60" s="82">
        <f>IFERROR(P60/M60,"-")</f>
        <v>0.2</v>
      </c>
      <c r="R60" s="81">
        <v>0</v>
      </c>
      <c r="S60" s="81">
        <v>2</v>
      </c>
      <c r="T60" s="82">
        <f>IFERROR(S60/(O60+P60),"-")</f>
        <v>0.5</v>
      </c>
      <c r="U60" s="182">
        <f>IFERROR(J60/SUM(P60:P65),"-")</f>
        <v>8800</v>
      </c>
      <c r="V60" s="84">
        <v>1</v>
      </c>
      <c r="W60" s="82">
        <f>IF(P60=0,"-",V60/P60)</f>
        <v>0.25</v>
      </c>
      <c r="X60" s="186">
        <v>5000</v>
      </c>
      <c r="Y60" s="187">
        <f>IFERROR(X60/P60,"-")</f>
        <v>1250</v>
      </c>
      <c r="Z60" s="187">
        <f>IFERROR(X60/V60,"-")</f>
        <v>5000</v>
      </c>
      <c r="AA60" s="188">
        <f>SUM(X60:X65)-SUM(J60:J65)</f>
        <v>-191000</v>
      </c>
      <c r="AB60" s="85">
        <f>SUM(X60:X65)/SUM(J60:J65)</f>
        <v>0.13181818181818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0.5</v>
      </c>
      <c r="BG60" s="112">
        <v>1</v>
      </c>
      <c r="BH60" s="114">
        <f>IFERROR(BG60/BE60,"-")</f>
        <v>0.5</v>
      </c>
      <c r="BI60" s="115">
        <v>5000</v>
      </c>
      <c r="BJ60" s="116">
        <f>IFERROR(BI60/BE60,"-")</f>
        <v>2500</v>
      </c>
      <c r="BK60" s="117">
        <v>1</v>
      </c>
      <c r="BL60" s="117"/>
      <c r="BM60" s="117"/>
      <c r="BN60" s="119">
        <v>2</v>
      </c>
      <c r="BO60" s="120">
        <f>IF(P60=0,"",IF(BN60=0,"",(BN60/P60)))</f>
        <v>0.5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5000</v>
      </c>
      <c r="CQ60" s="141">
        <v>5000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181</v>
      </c>
      <c r="C61" s="203"/>
      <c r="D61" s="203" t="s">
        <v>115</v>
      </c>
      <c r="E61" s="203" t="s">
        <v>106</v>
      </c>
      <c r="F61" s="203" t="s">
        <v>63</v>
      </c>
      <c r="G61" s="203" t="s">
        <v>179</v>
      </c>
      <c r="H61" s="90" t="s">
        <v>80</v>
      </c>
      <c r="I61" s="205" t="s">
        <v>92</v>
      </c>
      <c r="J61" s="188"/>
      <c r="K61" s="81">
        <v>5</v>
      </c>
      <c r="L61" s="81">
        <v>0</v>
      </c>
      <c r="M61" s="81">
        <v>17</v>
      </c>
      <c r="N61" s="91">
        <v>4</v>
      </c>
      <c r="O61" s="92">
        <v>0</v>
      </c>
      <c r="P61" s="93">
        <f>N61+O61</f>
        <v>4</v>
      </c>
      <c r="Q61" s="82">
        <f>IFERROR(P61/M61,"-")</f>
        <v>0.23529411764706</v>
      </c>
      <c r="R61" s="81">
        <v>0</v>
      </c>
      <c r="S61" s="81">
        <v>1</v>
      </c>
      <c r="T61" s="82">
        <f>IFERROR(S61/(O61+P61),"-")</f>
        <v>0.25</v>
      </c>
      <c r="U61" s="182"/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>
        <v>1</v>
      </c>
      <c r="AN61" s="101">
        <f>IF(P61=0,"",IF(AM61=0,"",(AM61/P61)))</f>
        <v>0.25</v>
      </c>
      <c r="AO61" s="100"/>
      <c r="AP61" s="102">
        <f>IFERROR(AP61/AM61,"-")</f>
        <v>0</v>
      </c>
      <c r="AQ61" s="103"/>
      <c r="AR61" s="104">
        <f>IFERROR(AQ61/AM61,"-")</f>
        <v>0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1</v>
      </c>
      <c r="BF61" s="113">
        <f>IF(P61=0,"",IF(BE61=0,"",(BE61/P61)))</f>
        <v>0.25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1</v>
      </c>
      <c r="BO61" s="120">
        <f>IF(P61=0,"",IF(BN61=0,"",(BN61/P61)))</f>
        <v>0.25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1</v>
      </c>
      <c r="BX61" s="127">
        <f>IF(P61=0,"",IF(BW61=0,"",(BW61/P61)))</f>
        <v>0.25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182</v>
      </c>
      <c r="C62" s="203"/>
      <c r="D62" s="203" t="s">
        <v>115</v>
      </c>
      <c r="E62" s="203" t="s">
        <v>183</v>
      </c>
      <c r="F62" s="203" t="s">
        <v>63</v>
      </c>
      <c r="G62" s="203" t="s">
        <v>179</v>
      </c>
      <c r="H62" s="90" t="s">
        <v>80</v>
      </c>
      <c r="I62" s="205" t="s">
        <v>112</v>
      </c>
      <c r="J62" s="188"/>
      <c r="K62" s="81">
        <v>3</v>
      </c>
      <c r="L62" s="81">
        <v>0</v>
      </c>
      <c r="M62" s="81">
        <v>9</v>
      </c>
      <c r="N62" s="91">
        <v>2</v>
      </c>
      <c r="O62" s="92">
        <v>0</v>
      </c>
      <c r="P62" s="93">
        <f>N62+O62</f>
        <v>2</v>
      </c>
      <c r="Q62" s="82">
        <f>IFERROR(P62/M62,"-")</f>
        <v>0.22222222222222</v>
      </c>
      <c r="R62" s="81">
        <v>0</v>
      </c>
      <c r="S62" s="81">
        <v>0</v>
      </c>
      <c r="T62" s="82">
        <f>IFERROR(S62/(O62+P62),"-")</f>
        <v>0</v>
      </c>
      <c r="U62" s="182"/>
      <c r="V62" s="84">
        <v>1</v>
      </c>
      <c r="W62" s="82">
        <f>IF(P62=0,"-",V62/P62)</f>
        <v>0.5</v>
      </c>
      <c r="X62" s="186">
        <v>15000</v>
      </c>
      <c r="Y62" s="187">
        <f>IFERROR(X62/P62,"-")</f>
        <v>7500</v>
      </c>
      <c r="Z62" s="187">
        <f>IFERROR(X62/V62,"-")</f>
        <v>15000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>
        <v>1</v>
      </c>
      <c r="AW62" s="107">
        <f>IF(P62=0,"",IF(AV62=0,"",(AV62/P62)))</f>
        <v>0.5</v>
      </c>
      <c r="AX62" s="106">
        <v>1</v>
      </c>
      <c r="AY62" s="108">
        <f>IFERROR(AX62/AV62,"-")</f>
        <v>1</v>
      </c>
      <c r="AZ62" s="109">
        <v>15000</v>
      </c>
      <c r="BA62" s="110">
        <f>IFERROR(AZ62/AV62,"-")</f>
        <v>15000</v>
      </c>
      <c r="BB62" s="111"/>
      <c r="BC62" s="111"/>
      <c r="BD62" s="111">
        <v>1</v>
      </c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0.5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15000</v>
      </c>
      <c r="CQ62" s="141">
        <v>15000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184</v>
      </c>
      <c r="C63" s="203"/>
      <c r="D63" s="203" t="s">
        <v>115</v>
      </c>
      <c r="E63" s="203" t="s">
        <v>185</v>
      </c>
      <c r="F63" s="203" t="s">
        <v>63</v>
      </c>
      <c r="G63" s="203" t="s">
        <v>179</v>
      </c>
      <c r="H63" s="90" t="s">
        <v>80</v>
      </c>
      <c r="I63" s="205" t="s">
        <v>159</v>
      </c>
      <c r="J63" s="188"/>
      <c r="K63" s="81">
        <v>2</v>
      </c>
      <c r="L63" s="81">
        <v>0</v>
      </c>
      <c r="M63" s="81">
        <v>13</v>
      </c>
      <c r="N63" s="91">
        <v>2</v>
      </c>
      <c r="O63" s="92">
        <v>0</v>
      </c>
      <c r="P63" s="93">
        <f>N63+O63</f>
        <v>2</v>
      </c>
      <c r="Q63" s="82">
        <f>IFERROR(P63/M63,"-")</f>
        <v>0.15384615384615</v>
      </c>
      <c r="R63" s="81">
        <v>1</v>
      </c>
      <c r="S63" s="81">
        <v>0</v>
      </c>
      <c r="T63" s="82">
        <f>IFERROR(S63/(O63+P63),"-")</f>
        <v>0</v>
      </c>
      <c r="U63" s="182"/>
      <c r="V63" s="84">
        <v>1</v>
      </c>
      <c r="W63" s="82">
        <f>IF(P63=0,"-",V63/P63)</f>
        <v>0.5</v>
      </c>
      <c r="X63" s="186">
        <v>6000</v>
      </c>
      <c r="Y63" s="187">
        <f>IFERROR(X63/P63,"-")</f>
        <v>3000</v>
      </c>
      <c r="Z63" s="187">
        <f>IFERROR(X63/V63,"-")</f>
        <v>6000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0.5</v>
      </c>
      <c r="BG63" s="112">
        <v>1</v>
      </c>
      <c r="BH63" s="114">
        <f>IFERROR(BG63/BE63,"-")</f>
        <v>1</v>
      </c>
      <c r="BI63" s="115">
        <v>6000</v>
      </c>
      <c r="BJ63" s="116">
        <f>IFERROR(BI63/BE63,"-")</f>
        <v>6000</v>
      </c>
      <c r="BK63" s="117"/>
      <c r="BL63" s="117">
        <v>1</v>
      </c>
      <c r="BM63" s="117"/>
      <c r="BN63" s="119">
        <v>1</v>
      </c>
      <c r="BO63" s="120">
        <f>IF(P63=0,"",IF(BN63=0,"",(BN63/P63)))</f>
        <v>0.5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6000</v>
      </c>
      <c r="CQ63" s="141">
        <v>6000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186</v>
      </c>
      <c r="C64" s="203"/>
      <c r="D64" s="203" t="s">
        <v>115</v>
      </c>
      <c r="E64" s="203" t="s">
        <v>187</v>
      </c>
      <c r="F64" s="203" t="s">
        <v>63</v>
      </c>
      <c r="G64" s="203" t="s">
        <v>179</v>
      </c>
      <c r="H64" s="90" t="s">
        <v>80</v>
      </c>
      <c r="I64" s="204" t="s">
        <v>89</v>
      </c>
      <c r="J64" s="188"/>
      <c r="K64" s="81">
        <v>1</v>
      </c>
      <c r="L64" s="81">
        <v>0</v>
      </c>
      <c r="M64" s="81">
        <v>7</v>
      </c>
      <c r="N64" s="91">
        <v>1</v>
      </c>
      <c r="O64" s="92">
        <v>0</v>
      </c>
      <c r="P64" s="93">
        <f>N64+O64</f>
        <v>1</v>
      </c>
      <c r="Q64" s="82">
        <f>IFERROR(P64/M64,"-")</f>
        <v>0.14285714285714</v>
      </c>
      <c r="R64" s="81">
        <v>0</v>
      </c>
      <c r="S64" s="81">
        <v>1</v>
      </c>
      <c r="T64" s="82">
        <f>IFERROR(S64/(O64+P64),"-")</f>
        <v>1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1</v>
      </c>
      <c r="BF64" s="113">
        <f>IF(P64=0,"",IF(BE64=0,"",(BE64/P64)))</f>
        <v>1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188</v>
      </c>
      <c r="C65" s="203"/>
      <c r="D65" s="203" t="s">
        <v>176</v>
      </c>
      <c r="E65" s="203" t="s">
        <v>176</v>
      </c>
      <c r="F65" s="203" t="s">
        <v>68</v>
      </c>
      <c r="G65" s="203" t="s">
        <v>189</v>
      </c>
      <c r="H65" s="90"/>
      <c r="I65" s="90"/>
      <c r="J65" s="188"/>
      <c r="K65" s="81">
        <v>47</v>
      </c>
      <c r="L65" s="81">
        <v>29</v>
      </c>
      <c r="M65" s="81">
        <v>13</v>
      </c>
      <c r="N65" s="91">
        <v>12</v>
      </c>
      <c r="O65" s="92">
        <v>0</v>
      </c>
      <c r="P65" s="93">
        <f>N65+O65</f>
        <v>12</v>
      </c>
      <c r="Q65" s="82">
        <f>IFERROR(P65/M65,"-")</f>
        <v>0.92307692307692</v>
      </c>
      <c r="R65" s="81">
        <v>0</v>
      </c>
      <c r="S65" s="81">
        <v>2</v>
      </c>
      <c r="T65" s="82">
        <f>IFERROR(S65/(O65+P65),"-")</f>
        <v>0.16666666666667</v>
      </c>
      <c r="U65" s="182"/>
      <c r="V65" s="84">
        <v>1</v>
      </c>
      <c r="W65" s="82">
        <f>IF(P65=0,"-",V65/P65)</f>
        <v>0.083333333333333</v>
      </c>
      <c r="X65" s="186">
        <v>3000</v>
      </c>
      <c r="Y65" s="187">
        <f>IFERROR(X65/P65,"-")</f>
        <v>250</v>
      </c>
      <c r="Z65" s="187">
        <f>IFERROR(X65/V65,"-")</f>
        <v>3000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3</v>
      </c>
      <c r="BF65" s="113">
        <f>IF(P65=0,"",IF(BE65=0,"",(BE65/P65)))</f>
        <v>0.25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6</v>
      </c>
      <c r="BO65" s="120">
        <f>IF(P65=0,"",IF(BN65=0,"",(BN65/P65)))</f>
        <v>0.5</v>
      </c>
      <c r="BP65" s="121">
        <v>1</v>
      </c>
      <c r="BQ65" s="122">
        <f>IFERROR(BP65/BN65,"-")</f>
        <v>0.16666666666667</v>
      </c>
      <c r="BR65" s="123">
        <v>3000</v>
      </c>
      <c r="BS65" s="124">
        <f>IFERROR(BR65/BN65,"-")</f>
        <v>500</v>
      </c>
      <c r="BT65" s="125">
        <v>1</v>
      </c>
      <c r="BU65" s="125"/>
      <c r="BV65" s="125"/>
      <c r="BW65" s="126">
        <v>2</v>
      </c>
      <c r="BX65" s="127">
        <f>IF(P65=0,"",IF(BW65=0,"",(BW65/P65)))</f>
        <v>0.16666666666667</v>
      </c>
      <c r="BY65" s="128"/>
      <c r="BZ65" s="129">
        <f>IFERROR(BY65/BW65,"-")</f>
        <v>0</v>
      </c>
      <c r="CA65" s="130"/>
      <c r="CB65" s="131">
        <f>IFERROR(CA65/BW65,"-")</f>
        <v>0</v>
      </c>
      <c r="CC65" s="132"/>
      <c r="CD65" s="132"/>
      <c r="CE65" s="132"/>
      <c r="CF65" s="133">
        <v>1</v>
      </c>
      <c r="CG65" s="134">
        <f>IF(P65=0,"",IF(CF65=0,"",(CF65/P65)))</f>
        <v>0.083333333333333</v>
      </c>
      <c r="CH65" s="135"/>
      <c r="CI65" s="136">
        <f>IFERROR(CH65/CF65,"-")</f>
        <v>0</v>
      </c>
      <c r="CJ65" s="137"/>
      <c r="CK65" s="138">
        <f>IFERROR(CJ65/CF65,"-")</f>
        <v>0</v>
      </c>
      <c r="CL65" s="139"/>
      <c r="CM65" s="139"/>
      <c r="CN65" s="139"/>
      <c r="CO65" s="140">
        <v>1</v>
      </c>
      <c r="CP65" s="141">
        <v>3000</v>
      </c>
      <c r="CQ65" s="141">
        <v>3000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0.395</v>
      </c>
      <c r="B66" s="203" t="s">
        <v>190</v>
      </c>
      <c r="C66" s="203"/>
      <c r="D66" s="203" t="s">
        <v>115</v>
      </c>
      <c r="E66" s="203" t="s">
        <v>106</v>
      </c>
      <c r="F66" s="203" t="s">
        <v>63</v>
      </c>
      <c r="G66" s="203" t="s">
        <v>111</v>
      </c>
      <c r="H66" s="90" t="s">
        <v>124</v>
      </c>
      <c r="I66" s="204" t="s">
        <v>139</v>
      </c>
      <c r="J66" s="188">
        <v>600000</v>
      </c>
      <c r="K66" s="81">
        <v>67</v>
      </c>
      <c r="L66" s="81">
        <v>0</v>
      </c>
      <c r="M66" s="81">
        <v>166</v>
      </c>
      <c r="N66" s="91">
        <v>30</v>
      </c>
      <c r="O66" s="92">
        <v>0</v>
      </c>
      <c r="P66" s="93">
        <f>N66+O66</f>
        <v>30</v>
      </c>
      <c r="Q66" s="82">
        <f>IFERROR(P66/M66,"-")</f>
        <v>0.18072289156627</v>
      </c>
      <c r="R66" s="81">
        <v>2</v>
      </c>
      <c r="S66" s="81">
        <v>13</v>
      </c>
      <c r="T66" s="82">
        <f>IFERROR(S66/(O66+P66),"-")</f>
        <v>0.43333333333333</v>
      </c>
      <c r="U66" s="182">
        <f>IFERROR(J66/SUM(P66:P67),"-")</f>
        <v>13043.47826087</v>
      </c>
      <c r="V66" s="84">
        <v>4</v>
      </c>
      <c r="W66" s="82">
        <f>IF(P66=0,"-",V66/P66)</f>
        <v>0.13333333333333</v>
      </c>
      <c r="X66" s="186">
        <v>229000</v>
      </c>
      <c r="Y66" s="187">
        <f>IFERROR(X66/P66,"-")</f>
        <v>7633.3333333333</v>
      </c>
      <c r="Z66" s="187">
        <f>IFERROR(X66/V66,"-")</f>
        <v>57250</v>
      </c>
      <c r="AA66" s="188">
        <f>SUM(X66:X67)-SUM(J66:J67)</f>
        <v>-363000</v>
      </c>
      <c r="AB66" s="85">
        <f>SUM(X66:X67)/SUM(J66:J67)</f>
        <v>0.395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>
        <v>1</v>
      </c>
      <c r="AN66" s="101">
        <f>IF(P66=0,"",IF(AM66=0,"",(AM66/P66)))</f>
        <v>0.033333333333333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13</v>
      </c>
      <c r="BF66" s="113">
        <f>IF(P66=0,"",IF(BE66=0,"",(BE66/P66)))</f>
        <v>0.43333333333333</v>
      </c>
      <c r="BG66" s="112">
        <v>3</v>
      </c>
      <c r="BH66" s="114">
        <f>IFERROR(BG66/BE66,"-")</f>
        <v>0.23076923076923</v>
      </c>
      <c r="BI66" s="115">
        <v>226000</v>
      </c>
      <c r="BJ66" s="116">
        <f>IFERROR(BI66/BE66,"-")</f>
        <v>17384.615384615</v>
      </c>
      <c r="BK66" s="117"/>
      <c r="BL66" s="117"/>
      <c r="BM66" s="117">
        <v>3</v>
      </c>
      <c r="BN66" s="119">
        <v>14</v>
      </c>
      <c r="BO66" s="120">
        <f>IF(P66=0,"",IF(BN66=0,"",(BN66/P66)))</f>
        <v>0.46666666666667</v>
      </c>
      <c r="BP66" s="121">
        <v>1</v>
      </c>
      <c r="BQ66" s="122">
        <f>IFERROR(BP66/BN66,"-")</f>
        <v>0.071428571428571</v>
      </c>
      <c r="BR66" s="123">
        <v>3000</v>
      </c>
      <c r="BS66" s="124">
        <f>IFERROR(BR66/BN66,"-")</f>
        <v>214.28571428571</v>
      </c>
      <c r="BT66" s="125">
        <v>1</v>
      </c>
      <c r="BU66" s="125"/>
      <c r="BV66" s="125"/>
      <c r="BW66" s="126">
        <v>2</v>
      </c>
      <c r="BX66" s="127">
        <f>IF(P66=0,"",IF(BW66=0,"",(BW66/P66)))</f>
        <v>0.066666666666667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4</v>
      </c>
      <c r="CP66" s="141">
        <v>229000</v>
      </c>
      <c r="CQ66" s="141">
        <v>84000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191</v>
      </c>
      <c r="C67" s="203"/>
      <c r="D67" s="203" t="s">
        <v>115</v>
      </c>
      <c r="E67" s="203" t="s">
        <v>106</v>
      </c>
      <c r="F67" s="203" t="s">
        <v>68</v>
      </c>
      <c r="G67" s="203"/>
      <c r="H67" s="90"/>
      <c r="I67" s="90"/>
      <c r="J67" s="188"/>
      <c r="K67" s="81">
        <v>80</v>
      </c>
      <c r="L67" s="81">
        <v>63</v>
      </c>
      <c r="M67" s="81">
        <v>42</v>
      </c>
      <c r="N67" s="91">
        <v>16</v>
      </c>
      <c r="O67" s="92">
        <v>0</v>
      </c>
      <c r="P67" s="93">
        <f>N67+O67</f>
        <v>16</v>
      </c>
      <c r="Q67" s="82">
        <f>IFERROR(P67/M67,"-")</f>
        <v>0.38095238095238</v>
      </c>
      <c r="R67" s="81">
        <v>1</v>
      </c>
      <c r="S67" s="81">
        <v>4</v>
      </c>
      <c r="T67" s="82">
        <f>IFERROR(S67/(O67+P67),"-")</f>
        <v>0.25</v>
      </c>
      <c r="U67" s="182"/>
      <c r="V67" s="84">
        <v>1</v>
      </c>
      <c r="W67" s="82">
        <f>IF(P67=0,"-",V67/P67)</f>
        <v>0.0625</v>
      </c>
      <c r="X67" s="186">
        <v>8000</v>
      </c>
      <c r="Y67" s="187">
        <f>IFERROR(X67/P67,"-")</f>
        <v>500</v>
      </c>
      <c r="Z67" s="187">
        <f>IFERROR(X67/V67,"-")</f>
        <v>8000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4</v>
      </c>
      <c r="BF67" s="113">
        <f>IF(P67=0,"",IF(BE67=0,"",(BE67/P67)))</f>
        <v>0.25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8</v>
      </c>
      <c r="BO67" s="120">
        <f>IF(P67=0,"",IF(BN67=0,"",(BN67/P67)))</f>
        <v>0.5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>
        <v>4</v>
      </c>
      <c r="BX67" s="127">
        <f>IF(P67=0,"",IF(BW67=0,"",(BW67/P67)))</f>
        <v>0.25</v>
      </c>
      <c r="BY67" s="128">
        <v>1</v>
      </c>
      <c r="BZ67" s="129">
        <f>IFERROR(BY67/BW67,"-")</f>
        <v>0.25</v>
      </c>
      <c r="CA67" s="130">
        <v>8000</v>
      </c>
      <c r="CB67" s="131">
        <f>IFERROR(CA67/BW67,"-")</f>
        <v>2000</v>
      </c>
      <c r="CC67" s="132"/>
      <c r="CD67" s="132">
        <v>1</v>
      </c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8000</v>
      </c>
      <c r="CQ67" s="141">
        <v>8000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0.7375</v>
      </c>
      <c r="B68" s="203" t="s">
        <v>192</v>
      </c>
      <c r="C68" s="203"/>
      <c r="D68" s="203" t="s">
        <v>105</v>
      </c>
      <c r="E68" s="203" t="s">
        <v>106</v>
      </c>
      <c r="F68" s="203" t="s">
        <v>63</v>
      </c>
      <c r="G68" s="203" t="s">
        <v>107</v>
      </c>
      <c r="H68" s="90" t="s">
        <v>124</v>
      </c>
      <c r="I68" s="205" t="s">
        <v>92</v>
      </c>
      <c r="J68" s="188">
        <v>400000</v>
      </c>
      <c r="K68" s="81">
        <v>36</v>
      </c>
      <c r="L68" s="81">
        <v>0</v>
      </c>
      <c r="M68" s="81">
        <v>142</v>
      </c>
      <c r="N68" s="91">
        <v>15</v>
      </c>
      <c r="O68" s="92">
        <v>0</v>
      </c>
      <c r="P68" s="93">
        <f>N68+O68</f>
        <v>15</v>
      </c>
      <c r="Q68" s="82">
        <f>IFERROR(P68/M68,"-")</f>
        <v>0.1056338028169</v>
      </c>
      <c r="R68" s="81">
        <v>1</v>
      </c>
      <c r="S68" s="81">
        <v>1</v>
      </c>
      <c r="T68" s="82">
        <f>IFERROR(S68/(O68+P68),"-")</f>
        <v>0.066666666666667</v>
      </c>
      <c r="U68" s="182">
        <f>IFERROR(J68/SUM(P68:P69),"-")</f>
        <v>16666.666666667</v>
      </c>
      <c r="V68" s="84">
        <v>2</v>
      </c>
      <c r="W68" s="82">
        <f>IF(P68=0,"-",V68/P68)</f>
        <v>0.13333333333333</v>
      </c>
      <c r="X68" s="186">
        <v>287000</v>
      </c>
      <c r="Y68" s="187">
        <f>IFERROR(X68/P68,"-")</f>
        <v>19133.333333333</v>
      </c>
      <c r="Z68" s="187">
        <f>IFERROR(X68/V68,"-")</f>
        <v>143500</v>
      </c>
      <c r="AA68" s="188">
        <f>SUM(X68:X69)-SUM(J68:J69)</f>
        <v>-105000</v>
      </c>
      <c r="AB68" s="85">
        <f>SUM(X68:X69)/SUM(J68:J69)</f>
        <v>0.7375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>
        <v>2</v>
      </c>
      <c r="AN68" s="101">
        <f>IF(P68=0,"",IF(AM68=0,"",(AM68/P68)))</f>
        <v>0.13333333333333</v>
      </c>
      <c r="AO68" s="100"/>
      <c r="AP68" s="102">
        <f>IFERROR(AP68/AM68,"-")</f>
        <v>0</v>
      </c>
      <c r="AQ68" s="103"/>
      <c r="AR68" s="104">
        <f>IFERROR(AQ68/AM68,"-")</f>
        <v>0</v>
      </c>
      <c r="AS68" s="105"/>
      <c r="AT68" s="105"/>
      <c r="AU68" s="105"/>
      <c r="AV68" s="106">
        <v>2</v>
      </c>
      <c r="AW68" s="107">
        <f>IF(P68=0,"",IF(AV68=0,"",(AV68/P68)))</f>
        <v>0.13333333333333</v>
      </c>
      <c r="AX68" s="106"/>
      <c r="AY68" s="108">
        <f>IFERROR(AX68/AV68,"-")</f>
        <v>0</v>
      </c>
      <c r="AZ68" s="109"/>
      <c r="BA68" s="110">
        <f>IFERROR(AZ68/AV68,"-")</f>
        <v>0</v>
      </c>
      <c r="BB68" s="111"/>
      <c r="BC68" s="111"/>
      <c r="BD68" s="111"/>
      <c r="BE68" s="112">
        <v>2</v>
      </c>
      <c r="BF68" s="113">
        <f>IF(P68=0,"",IF(BE68=0,"",(BE68/P68)))</f>
        <v>0.13333333333333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>
        <v>4</v>
      </c>
      <c r="BO68" s="120">
        <f>IF(P68=0,"",IF(BN68=0,"",(BN68/P68)))</f>
        <v>0.26666666666667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5</v>
      </c>
      <c r="BX68" s="127">
        <f>IF(P68=0,"",IF(BW68=0,"",(BW68/P68)))</f>
        <v>0.33333333333333</v>
      </c>
      <c r="BY68" s="128">
        <v>2</v>
      </c>
      <c r="BZ68" s="129">
        <f>IFERROR(BY68/BW68,"-")</f>
        <v>0.4</v>
      </c>
      <c r="CA68" s="130">
        <v>287000</v>
      </c>
      <c r="CB68" s="131">
        <f>IFERROR(CA68/BW68,"-")</f>
        <v>57400</v>
      </c>
      <c r="CC68" s="132"/>
      <c r="CD68" s="132"/>
      <c r="CE68" s="132">
        <v>2</v>
      </c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2</v>
      </c>
      <c r="CP68" s="141">
        <v>287000</v>
      </c>
      <c r="CQ68" s="141">
        <v>272000</v>
      </c>
      <c r="CR68" s="141"/>
      <c r="CS68" s="142" t="str">
        <f>IF(AND(CQ68=0,CR68=0),"",IF(AND(CQ68&lt;=100000,CR68&lt;=100000),"",IF(CQ68/CP68&gt;0.7,"男高",IF(CR68/CP68&gt;0.7,"女高",""))))</f>
        <v>男高</v>
      </c>
    </row>
    <row r="69" spans="1:98">
      <c r="A69" s="80"/>
      <c r="B69" s="203" t="s">
        <v>193</v>
      </c>
      <c r="C69" s="203"/>
      <c r="D69" s="203" t="s">
        <v>105</v>
      </c>
      <c r="E69" s="203" t="s">
        <v>106</v>
      </c>
      <c r="F69" s="203" t="s">
        <v>68</v>
      </c>
      <c r="G69" s="203"/>
      <c r="H69" s="90"/>
      <c r="I69" s="90"/>
      <c r="J69" s="188"/>
      <c r="K69" s="81">
        <v>54</v>
      </c>
      <c r="L69" s="81">
        <v>50</v>
      </c>
      <c r="M69" s="81">
        <v>58</v>
      </c>
      <c r="N69" s="91">
        <v>9</v>
      </c>
      <c r="O69" s="92">
        <v>0</v>
      </c>
      <c r="P69" s="93">
        <f>N69+O69</f>
        <v>9</v>
      </c>
      <c r="Q69" s="82">
        <f>IFERROR(P69/M69,"-")</f>
        <v>0.1551724137931</v>
      </c>
      <c r="R69" s="81">
        <v>2</v>
      </c>
      <c r="S69" s="81">
        <v>0</v>
      </c>
      <c r="T69" s="82">
        <f>IFERROR(S69/(O69+P69),"-")</f>
        <v>0</v>
      </c>
      <c r="U69" s="182"/>
      <c r="V69" s="84">
        <v>1</v>
      </c>
      <c r="W69" s="82">
        <f>IF(P69=0,"-",V69/P69)</f>
        <v>0.11111111111111</v>
      </c>
      <c r="X69" s="186">
        <v>8000</v>
      </c>
      <c r="Y69" s="187">
        <f>IFERROR(X69/P69,"-")</f>
        <v>888.88888888889</v>
      </c>
      <c r="Z69" s="187">
        <f>IFERROR(X69/V69,"-")</f>
        <v>8000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>
        <v>1</v>
      </c>
      <c r="AN69" s="101">
        <f>IF(P69=0,"",IF(AM69=0,"",(AM69/P69)))</f>
        <v>0.11111111111111</v>
      </c>
      <c r="AO69" s="100"/>
      <c r="AP69" s="102">
        <f>IFERROR(AP69/AM69,"-")</f>
        <v>0</v>
      </c>
      <c r="AQ69" s="103"/>
      <c r="AR69" s="104">
        <f>IFERROR(AQ69/AM69,"-")</f>
        <v>0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2</v>
      </c>
      <c r="BF69" s="113">
        <f>IF(P69=0,"",IF(BE69=0,"",(BE69/P69)))</f>
        <v>0.22222222222222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2</v>
      </c>
      <c r="BO69" s="120">
        <f>IF(P69=0,"",IF(BN69=0,"",(BN69/P69)))</f>
        <v>0.22222222222222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4</v>
      </c>
      <c r="BX69" s="127">
        <f>IF(P69=0,"",IF(BW69=0,"",(BW69/P69)))</f>
        <v>0.44444444444444</v>
      </c>
      <c r="BY69" s="128">
        <v>1</v>
      </c>
      <c r="BZ69" s="129">
        <f>IFERROR(BY69/BW69,"-")</f>
        <v>0.25</v>
      </c>
      <c r="CA69" s="130">
        <v>8000</v>
      </c>
      <c r="CB69" s="131">
        <f>IFERROR(CA69/BW69,"-")</f>
        <v>2000</v>
      </c>
      <c r="CC69" s="132"/>
      <c r="CD69" s="132"/>
      <c r="CE69" s="132">
        <v>1</v>
      </c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1</v>
      </c>
      <c r="CP69" s="141">
        <v>8000</v>
      </c>
      <c r="CQ69" s="141">
        <v>8000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1.552380952381</v>
      </c>
      <c r="B70" s="203" t="s">
        <v>194</v>
      </c>
      <c r="C70" s="203"/>
      <c r="D70" s="203" t="s">
        <v>115</v>
      </c>
      <c r="E70" s="203" t="s">
        <v>106</v>
      </c>
      <c r="F70" s="203" t="s">
        <v>63</v>
      </c>
      <c r="G70" s="203" t="s">
        <v>195</v>
      </c>
      <c r="H70" s="90" t="s">
        <v>80</v>
      </c>
      <c r="I70" s="90" t="s">
        <v>125</v>
      </c>
      <c r="J70" s="188">
        <v>105000</v>
      </c>
      <c r="K70" s="81">
        <v>8</v>
      </c>
      <c r="L70" s="81">
        <v>0</v>
      </c>
      <c r="M70" s="81">
        <v>22</v>
      </c>
      <c r="N70" s="91">
        <v>2</v>
      </c>
      <c r="O70" s="92">
        <v>0</v>
      </c>
      <c r="P70" s="93">
        <f>N70+O70</f>
        <v>2</v>
      </c>
      <c r="Q70" s="82">
        <f>IFERROR(P70/M70,"-")</f>
        <v>0.090909090909091</v>
      </c>
      <c r="R70" s="81">
        <v>0</v>
      </c>
      <c r="S70" s="81">
        <v>0</v>
      </c>
      <c r="T70" s="82">
        <f>IFERROR(S70/(O70+P70),"-")</f>
        <v>0</v>
      </c>
      <c r="U70" s="182">
        <f>IFERROR(J70/SUM(P70:P71),"-")</f>
        <v>17500</v>
      </c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>
        <f>SUM(X70:X71)-SUM(J70:J71)</f>
        <v>58000</v>
      </c>
      <c r="AB70" s="85">
        <f>SUM(X70:X71)/SUM(J70:J71)</f>
        <v>1.552380952381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>
        <v>1</v>
      </c>
      <c r="AN70" s="101">
        <f>IF(P70=0,"",IF(AM70=0,"",(AM70/P70)))</f>
        <v>0.5</v>
      </c>
      <c r="AO70" s="100"/>
      <c r="AP70" s="102">
        <f>IFERROR(AP70/AM70,"-")</f>
        <v>0</v>
      </c>
      <c r="AQ70" s="103"/>
      <c r="AR70" s="104">
        <f>IFERROR(AQ70/AM70,"-")</f>
        <v>0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>
        <v>1</v>
      </c>
      <c r="BX70" s="127">
        <f>IF(P70=0,"",IF(BW70=0,"",(BW70/P70)))</f>
        <v>0.5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196</v>
      </c>
      <c r="C71" s="203"/>
      <c r="D71" s="203" t="s">
        <v>115</v>
      </c>
      <c r="E71" s="203" t="s">
        <v>106</v>
      </c>
      <c r="F71" s="203" t="s">
        <v>68</v>
      </c>
      <c r="G71" s="203"/>
      <c r="H71" s="90"/>
      <c r="I71" s="90"/>
      <c r="J71" s="188"/>
      <c r="K71" s="81">
        <v>17</v>
      </c>
      <c r="L71" s="81">
        <v>13</v>
      </c>
      <c r="M71" s="81">
        <v>2</v>
      </c>
      <c r="N71" s="91">
        <v>4</v>
      </c>
      <c r="O71" s="92">
        <v>0</v>
      </c>
      <c r="P71" s="93">
        <f>N71+O71</f>
        <v>4</v>
      </c>
      <c r="Q71" s="82">
        <f>IFERROR(P71/M71,"-")</f>
        <v>2</v>
      </c>
      <c r="R71" s="81">
        <v>4</v>
      </c>
      <c r="S71" s="81">
        <v>0</v>
      </c>
      <c r="T71" s="82">
        <f>IFERROR(S71/(O71+P71),"-")</f>
        <v>0</v>
      </c>
      <c r="U71" s="182"/>
      <c r="V71" s="84">
        <v>4</v>
      </c>
      <c r="W71" s="82">
        <f>IF(P71=0,"-",V71/P71)</f>
        <v>1</v>
      </c>
      <c r="X71" s="186">
        <v>163000</v>
      </c>
      <c r="Y71" s="187">
        <f>IFERROR(X71/P71,"-")</f>
        <v>40750</v>
      </c>
      <c r="Z71" s="187">
        <f>IFERROR(X71/V71,"-")</f>
        <v>40750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3</v>
      </c>
      <c r="BO71" s="120">
        <f>IF(P71=0,"",IF(BN71=0,"",(BN71/P71)))</f>
        <v>0.75</v>
      </c>
      <c r="BP71" s="121">
        <v>3</v>
      </c>
      <c r="BQ71" s="122">
        <f>IFERROR(BP71/BN71,"-")</f>
        <v>1</v>
      </c>
      <c r="BR71" s="123">
        <v>160000</v>
      </c>
      <c r="BS71" s="124">
        <f>IFERROR(BR71/BN71,"-")</f>
        <v>53333.333333333</v>
      </c>
      <c r="BT71" s="125"/>
      <c r="BU71" s="125"/>
      <c r="BV71" s="125">
        <v>3</v>
      </c>
      <c r="BW71" s="126">
        <v>1</v>
      </c>
      <c r="BX71" s="127">
        <f>IF(P71=0,"",IF(BW71=0,"",(BW71/P71)))</f>
        <v>0.25</v>
      </c>
      <c r="BY71" s="128">
        <v>1</v>
      </c>
      <c r="BZ71" s="129">
        <f>IFERROR(BY71/BW71,"-")</f>
        <v>1</v>
      </c>
      <c r="CA71" s="130">
        <v>3000</v>
      </c>
      <c r="CB71" s="131">
        <f>IFERROR(CA71/BW71,"-")</f>
        <v>3000</v>
      </c>
      <c r="CC71" s="132">
        <v>1</v>
      </c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4</v>
      </c>
      <c r="CP71" s="141">
        <v>163000</v>
      </c>
      <c r="CQ71" s="141">
        <v>117000</v>
      </c>
      <c r="CR71" s="141"/>
      <c r="CS71" s="142" t="str">
        <f>IF(AND(CQ71=0,CR71=0),"",IF(AND(CQ71&lt;=100000,CR71&lt;=100000),"",IF(CQ71/CP71&gt;0.7,"男高",IF(CR71/CP71&gt;0.7,"女高",""))))</f>
        <v>男高</v>
      </c>
    </row>
    <row r="72" spans="1:98">
      <c r="A72" s="80">
        <f>AB72</f>
        <v>1.4789473684211</v>
      </c>
      <c r="B72" s="203" t="s">
        <v>197</v>
      </c>
      <c r="C72" s="203"/>
      <c r="D72" s="203" t="s">
        <v>115</v>
      </c>
      <c r="E72" s="203" t="s">
        <v>106</v>
      </c>
      <c r="F72" s="203" t="s">
        <v>63</v>
      </c>
      <c r="G72" s="203" t="s">
        <v>198</v>
      </c>
      <c r="H72" s="90" t="s">
        <v>124</v>
      </c>
      <c r="I72" s="204" t="s">
        <v>108</v>
      </c>
      <c r="J72" s="188">
        <v>190000</v>
      </c>
      <c r="K72" s="81">
        <v>18</v>
      </c>
      <c r="L72" s="81">
        <v>0</v>
      </c>
      <c r="M72" s="81">
        <v>32</v>
      </c>
      <c r="N72" s="91">
        <v>7</v>
      </c>
      <c r="O72" s="92">
        <v>0</v>
      </c>
      <c r="P72" s="93">
        <f>N72+O72</f>
        <v>7</v>
      </c>
      <c r="Q72" s="82">
        <f>IFERROR(P72/M72,"-")</f>
        <v>0.21875</v>
      </c>
      <c r="R72" s="81">
        <v>3</v>
      </c>
      <c r="S72" s="81">
        <v>1</v>
      </c>
      <c r="T72" s="82">
        <f>IFERROR(S72/(O72+P72),"-")</f>
        <v>0.14285714285714</v>
      </c>
      <c r="U72" s="182">
        <f>IFERROR(J72/SUM(P72:P73),"-")</f>
        <v>9500</v>
      </c>
      <c r="V72" s="84">
        <v>3</v>
      </c>
      <c r="W72" s="82">
        <f>IF(P72=0,"-",V72/P72)</f>
        <v>0.42857142857143</v>
      </c>
      <c r="X72" s="186">
        <v>159000</v>
      </c>
      <c r="Y72" s="187">
        <f>IFERROR(X72/P72,"-")</f>
        <v>22714.285714286</v>
      </c>
      <c r="Z72" s="187">
        <f>IFERROR(X72/V72,"-")</f>
        <v>53000</v>
      </c>
      <c r="AA72" s="188">
        <f>SUM(X72:X73)-SUM(J72:J73)</f>
        <v>91000</v>
      </c>
      <c r="AB72" s="85">
        <f>SUM(X72:X73)/SUM(J72:J73)</f>
        <v>1.4789473684211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>
        <v>1</v>
      </c>
      <c r="AN72" s="101">
        <f>IF(P72=0,"",IF(AM72=0,"",(AM72/P72)))</f>
        <v>0.14285714285714</v>
      </c>
      <c r="AO72" s="100"/>
      <c r="AP72" s="102">
        <f>IFERROR(AP72/AM72,"-")</f>
        <v>0</v>
      </c>
      <c r="AQ72" s="103"/>
      <c r="AR72" s="104">
        <f>IFERROR(AQ72/AM72,"-")</f>
        <v>0</v>
      </c>
      <c r="AS72" s="105"/>
      <c r="AT72" s="105"/>
      <c r="AU72" s="105"/>
      <c r="AV72" s="106">
        <v>2</v>
      </c>
      <c r="AW72" s="107">
        <f>IF(P72=0,"",IF(AV72=0,"",(AV72/P72)))</f>
        <v>0.28571428571429</v>
      </c>
      <c r="AX72" s="106"/>
      <c r="AY72" s="108">
        <f>IFERROR(AX72/AV72,"-")</f>
        <v>0</v>
      </c>
      <c r="AZ72" s="109"/>
      <c r="BA72" s="110">
        <f>IFERROR(AZ72/AV72,"-")</f>
        <v>0</v>
      </c>
      <c r="BB72" s="111"/>
      <c r="BC72" s="111"/>
      <c r="BD72" s="111"/>
      <c r="BE72" s="112">
        <v>1</v>
      </c>
      <c r="BF72" s="113">
        <f>IF(P72=0,"",IF(BE72=0,"",(BE72/P72)))</f>
        <v>0.14285714285714</v>
      </c>
      <c r="BG72" s="112">
        <v>1</v>
      </c>
      <c r="BH72" s="114">
        <f>IFERROR(BG72/BE72,"-")</f>
        <v>1</v>
      </c>
      <c r="BI72" s="115">
        <v>46000</v>
      </c>
      <c r="BJ72" s="116">
        <f>IFERROR(BI72/BE72,"-")</f>
        <v>46000</v>
      </c>
      <c r="BK72" s="117"/>
      <c r="BL72" s="117"/>
      <c r="BM72" s="117">
        <v>1</v>
      </c>
      <c r="BN72" s="119">
        <v>2</v>
      </c>
      <c r="BO72" s="120">
        <f>IF(P72=0,"",IF(BN72=0,"",(BN72/P72)))</f>
        <v>0.28571428571429</v>
      </c>
      <c r="BP72" s="121">
        <v>1</v>
      </c>
      <c r="BQ72" s="122">
        <f>IFERROR(BP72/BN72,"-")</f>
        <v>0.5</v>
      </c>
      <c r="BR72" s="123">
        <v>30000</v>
      </c>
      <c r="BS72" s="124">
        <f>IFERROR(BR72/BN72,"-")</f>
        <v>15000</v>
      </c>
      <c r="BT72" s="125"/>
      <c r="BU72" s="125">
        <v>1</v>
      </c>
      <c r="BV72" s="125"/>
      <c r="BW72" s="126">
        <v>1</v>
      </c>
      <c r="BX72" s="127">
        <f>IF(P72=0,"",IF(BW72=0,"",(BW72/P72)))</f>
        <v>0.14285714285714</v>
      </c>
      <c r="BY72" s="128">
        <v>1</v>
      </c>
      <c r="BZ72" s="129">
        <f>IFERROR(BY72/BW72,"-")</f>
        <v>1</v>
      </c>
      <c r="CA72" s="130">
        <v>83000</v>
      </c>
      <c r="CB72" s="131">
        <f>IFERROR(CA72/BW72,"-")</f>
        <v>83000</v>
      </c>
      <c r="CC72" s="132"/>
      <c r="CD72" s="132"/>
      <c r="CE72" s="132">
        <v>1</v>
      </c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3</v>
      </c>
      <c r="CP72" s="141">
        <v>159000</v>
      </c>
      <c r="CQ72" s="141">
        <v>83000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199</v>
      </c>
      <c r="C73" s="203"/>
      <c r="D73" s="203" t="s">
        <v>115</v>
      </c>
      <c r="E73" s="203" t="s">
        <v>106</v>
      </c>
      <c r="F73" s="203" t="s">
        <v>68</v>
      </c>
      <c r="G73" s="203"/>
      <c r="H73" s="90"/>
      <c r="I73" s="90"/>
      <c r="J73" s="188"/>
      <c r="K73" s="81">
        <v>29</v>
      </c>
      <c r="L73" s="81">
        <v>23</v>
      </c>
      <c r="M73" s="81">
        <v>13</v>
      </c>
      <c r="N73" s="91">
        <v>13</v>
      </c>
      <c r="O73" s="92">
        <v>0</v>
      </c>
      <c r="P73" s="93">
        <f>N73+O73</f>
        <v>13</v>
      </c>
      <c r="Q73" s="82">
        <f>IFERROR(P73/M73,"-")</f>
        <v>1</v>
      </c>
      <c r="R73" s="81">
        <v>3</v>
      </c>
      <c r="S73" s="81">
        <v>1</v>
      </c>
      <c r="T73" s="82">
        <f>IFERROR(S73/(O73+P73),"-")</f>
        <v>0.076923076923077</v>
      </c>
      <c r="U73" s="182"/>
      <c r="V73" s="84">
        <v>6</v>
      </c>
      <c r="W73" s="82">
        <f>IF(P73=0,"-",V73/P73)</f>
        <v>0.46153846153846</v>
      </c>
      <c r="X73" s="186">
        <v>122000</v>
      </c>
      <c r="Y73" s="187">
        <f>IFERROR(X73/P73,"-")</f>
        <v>9384.6153846154</v>
      </c>
      <c r="Z73" s="187">
        <f>IFERROR(X73/V73,"-")</f>
        <v>20333.333333333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2</v>
      </c>
      <c r="BF73" s="113">
        <f>IF(P73=0,"",IF(BE73=0,"",(BE73/P73)))</f>
        <v>0.15384615384615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7</v>
      </c>
      <c r="BO73" s="120">
        <f>IF(P73=0,"",IF(BN73=0,"",(BN73/P73)))</f>
        <v>0.53846153846154</v>
      </c>
      <c r="BP73" s="121">
        <v>4</v>
      </c>
      <c r="BQ73" s="122">
        <f>IFERROR(BP73/BN73,"-")</f>
        <v>0.57142857142857</v>
      </c>
      <c r="BR73" s="123">
        <v>101000</v>
      </c>
      <c r="BS73" s="124">
        <f>IFERROR(BR73/BN73,"-")</f>
        <v>14428.571428571</v>
      </c>
      <c r="BT73" s="125"/>
      <c r="BU73" s="125"/>
      <c r="BV73" s="125">
        <v>4</v>
      </c>
      <c r="BW73" s="126">
        <v>3</v>
      </c>
      <c r="BX73" s="127">
        <f>IF(P73=0,"",IF(BW73=0,"",(BW73/P73)))</f>
        <v>0.23076923076923</v>
      </c>
      <c r="BY73" s="128">
        <v>2</v>
      </c>
      <c r="BZ73" s="129">
        <f>IFERROR(BY73/BW73,"-")</f>
        <v>0.66666666666667</v>
      </c>
      <c r="CA73" s="130">
        <v>21000</v>
      </c>
      <c r="CB73" s="131">
        <f>IFERROR(CA73/BW73,"-")</f>
        <v>7000</v>
      </c>
      <c r="CC73" s="132">
        <v>1</v>
      </c>
      <c r="CD73" s="132"/>
      <c r="CE73" s="132">
        <v>1</v>
      </c>
      <c r="CF73" s="133">
        <v>1</v>
      </c>
      <c r="CG73" s="134">
        <f>IF(P73=0,"",IF(CF73=0,"",(CF73/P73)))</f>
        <v>0.076923076923077</v>
      </c>
      <c r="CH73" s="135"/>
      <c r="CI73" s="136">
        <f>IFERROR(CH73/CF73,"-")</f>
        <v>0</v>
      </c>
      <c r="CJ73" s="137"/>
      <c r="CK73" s="138">
        <f>IFERROR(CJ73/CF73,"-")</f>
        <v>0</v>
      </c>
      <c r="CL73" s="139"/>
      <c r="CM73" s="139"/>
      <c r="CN73" s="139"/>
      <c r="CO73" s="140">
        <v>6</v>
      </c>
      <c r="CP73" s="141">
        <v>122000</v>
      </c>
      <c r="CQ73" s="141">
        <v>40000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 t="str">
        <f>AB74</f>
        <v>0</v>
      </c>
      <c r="B74" s="203" t="s">
        <v>200</v>
      </c>
      <c r="C74" s="203"/>
      <c r="D74" s="203" t="s">
        <v>115</v>
      </c>
      <c r="E74" s="203" t="s">
        <v>183</v>
      </c>
      <c r="F74" s="203" t="s">
        <v>63</v>
      </c>
      <c r="G74" s="203" t="s">
        <v>201</v>
      </c>
      <c r="H74" s="90" t="s">
        <v>124</v>
      </c>
      <c r="I74" s="205" t="s">
        <v>92</v>
      </c>
      <c r="J74" s="188">
        <v>0</v>
      </c>
      <c r="K74" s="81">
        <v>7</v>
      </c>
      <c r="L74" s="81">
        <v>0</v>
      </c>
      <c r="M74" s="81">
        <v>30</v>
      </c>
      <c r="N74" s="91">
        <v>2</v>
      </c>
      <c r="O74" s="92">
        <v>0</v>
      </c>
      <c r="P74" s="93">
        <f>N74+O74</f>
        <v>2</v>
      </c>
      <c r="Q74" s="82">
        <f>IFERROR(P74/M74,"-")</f>
        <v>0.066666666666667</v>
      </c>
      <c r="R74" s="81">
        <v>0</v>
      </c>
      <c r="S74" s="81">
        <v>0</v>
      </c>
      <c r="T74" s="82">
        <f>IFERROR(S74/(O74+P74),"-")</f>
        <v>0</v>
      </c>
      <c r="U74" s="182">
        <f>IFERROR(J74/SUM(P74:P75),"-")</f>
        <v>0</v>
      </c>
      <c r="V74" s="84">
        <v>1</v>
      </c>
      <c r="W74" s="82">
        <f>IF(P74=0,"-",V74/P74)</f>
        <v>0.5</v>
      </c>
      <c r="X74" s="186">
        <v>65000</v>
      </c>
      <c r="Y74" s="187">
        <f>IFERROR(X74/P74,"-")</f>
        <v>32500</v>
      </c>
      <c r="Z74" s="187">
        <f>IFERROR(X74/V74,"-")</f>
        <v>65000</v>
      </c>
      <c r="AA74" s="188">
        <f>SUM(X74:X75)-SUM(J74:J75)</f>
        <v>133000</v>
      </c>
      <c r="AB74" s="85" t="str">
        <f>SUM(X74:X75)/SUM(J74:J75)</f>
        <v>0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>
        <v>2</v>
      </c>
      <c r="AN74" s="101">
        <f>IF(P74=0,"",IF(AM74=0,"",(AM74/P74)))</f>
        <v>1</v>
      </c>
      <c r="AO74" s="100">
        <v>1</v>
      </c>
      <c r="AP74" s="102">
        <f>IFERROR(AP74/AM74,"-")</f>
        <v>0</v>
      </c>
      <c r="AQ74" s="103">
        <v>65000</v>
      </c>
      <c r="AR74" s="104">
        <f>IFERROR(AQ74/AM74,"-")</f>
        <v>32500</v>
      </c>
      <c r="AS74" s="105"/>
      <c r="AT74" s="105"/>
      <c r="AU74" s="105">
        <v>1</v>
      </c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65000</v>
      </c>
      <c r="CQ74" s="141">
        <v>65000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202</v>
      </c>
      <c r="C75" s="203"/>
      <c r="D75" s="203" t="s">
        <v>115</v>
      </c>
      <c r="E75" s="203" t="s">
        <v>183</v>
      </c>
      <c r="F75" s="203" t="s">
        <v>68</v>
      </c>
      <c r="G75" s="203"/>
      <c r="H75" s="90"/>
      <c r="I75" s="90"/>
      <c r="J75" s="188"/>
      <c r="K75" s="81">
        <v>26</v>
      </c>
      <c r="L75" s="81">
        <v>21</v>
      </c>
      <c r="M75" s="81">
        <v>13</v>
      </c>
      <c r="N75" s="91">
        <v>8</v>
      </c>
      <c r="O75" s="92">
        <v>0</v>
      </c>
      <c r="P75" s="93">
        <f>N75+O75</f>
        <v>8</v>
      </c>
      <c r="Q75" s="82">
        <f>IFERROR(P75/M75,"-")</f>
        <v>0.61538461538462</v>
      </c>
      <c r="R75" s="81">
        <v>1</v>
      </c>
      <c r="S75" s="81">
        <v>2</v>
      </c>
      <c r="T75" s="82">
        <f>IFERROR(S75/(O75+P75),"-")</f>
        <v>0.25</v>
      </c>
      <c r="U75" s="182"/>
      <c r="V75" s="84">
        <v>2</v>
      </c>
      <c r="W75" s="82">
        <f>IF(P75=0,"-",V75/P75)</f>
        <v>0.25</v>
      </c>
      <c r="X75" s="186">
        <v>68000</v>
      </c>
      <c r="Y75" s="187">
        <f>IFERROR(X75/P75,"-")</f>
        <v>8500</v>
      </c>
      <c r="Z75" s="187">
        <f>IFERROR(X75/V75,"-")</f>
        <v>34000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>
        <v>1</v>
      </c>
      <c r="AN75" s="101">
        <f>IF(P75=0,"",IF(AM75=0,"",(AM75/P75)))</f>
        <v>0.125</v>
      </c>
      <c r="AO75" s="100"/>
      <c r="AP75" s="102">
        <f>IFERROR(AP75/AM75,"-")</f>
        <v>0</v>
      </c>
      <c r="AQ75" s="103"/>
      <c r="AR75" s="104">
        <f>IFERROR(AQ75/AM75,"-")</f>
        <v>0</v>
      </c>
      <c r="AS75" s="105"/>
      <c r="AT75" s="105"/>
      <c r="AU75" s="105"/>
      <c r="AV75" s="106">
        <v>1</v>
      </c>
      <c r="AW75" s="107">
        <f>IF(P75=0,"",IF(AV75=0,"",(AV75/P75)))</f>
        <v>0.125</v>
      </c>
      <c r="AX75" s="106"/>
      <c r="AY75" s="108">
        <f>IFERROR(AX75/AV75,"-")</f>
        <v>0</v>
      </c>
      <c r="AZ75" s="109"/>
      <c r="BA75" s="110">
        <f>IFERROR(AZ75/AV75,"-")</f>
        <v>0</v>
      </c>
      <c r="BB75" s="111"/>
      <c r="BC75" s="111"/>
      <c r="BD75" s="111"/>
      <c r="BE75" s="112">
        <v>1</v>
      </c>
      <c r="BF75" s="113">
        <f>IF(P75=0,"",IF(BE75=0,"",(BE75/P75)))</f>
        <v>0.125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>
        <v>1</v>
      </c>
      <c r="BO75" s="120">
        <f>IF(P75=0,"",IF(BN75=0,"",(BN75/P75)))</f>
        <v>0.125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>
        <v>4</v>
      </c>
      <c r="BX75" s="127">
        <f>IF(P75=0,"",IF(BW75=0,"",(BW75/P75)))</f>
        <v>0.5</v>
      </c>
      <c r="BY75" s="128">
        <v>2</v>
      </c>
      <c r="BZ75" s="129">
        <f>IFERROR(BY75/BW75,"-")</f>
        <v>0.5</v>
      </c>
      <c r="CA75" s="130">
        <v>68000</v>
      </c>
      <c r="CB75" s="131">
        <f>IFERROR(CA75/BW75,"-")</f>
        <v>17000</v>
      </c>
      <c r="CC75" s="132"/>
      <c r="CD75" s="132"/>
      <c r="CE75" s="132">
        <v>2</v>
      </c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2</v>
      </c>
      <c r="CP75" s="141">
        <v>68000</v>
      </c>
      <c r="CQ75" s="141">
        <v>35000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 t="str">
        <f>AB76</f>
        <v>0</v>
      </c>
      <c r="B76" s="203" t="s">
        <v>203</v>
      </c>
      <c r="C76" s="203"/>
      <c r="D76" s="203" t="s">
        <v>115</v>
      </c>
      <c r="E76" s="203" t="s">
        <v>204</v>
      </c>
      <c r="F76" s="203" t="s">
        <v>63</v>
      </c>
      <c r="G76" s="203" t="s">
        <v>205</v>
      </c>
      <c r="H76" s="90" t="s">
        <v>124</v>
      </c>
      <c r="I76" s="204" t="s">
        <v>102</v>
      </c>
      <c r="J76" s="188">
        <v>0</v>
      </c>
      <c r="K76" s="81">
        <v>9</v>
      </c>
      <c r="L76" s="81">
        <v>0</v>
      </c>
      <c r="M76" s="81">
        <v>37</v>
      </c>
      <c r="N76" s="91">
        <v>7</v>
      </c>
      <c r="O76" s="92">
        <v>1</v>
      </c>
      <c r="P76" s="93">
        <f>N76+O76</f>
        <v>8</v>
      </c>
      <c r="Q76" s="82">
        <f>IFERROR(P76/M76,"-")</f>
        <v>0.21621621621622</v>
      </c>
      <c r="R76" s="81">
        <v>1</v>
      </c>
      <c r="S76" s="81">
        <v>4</v>
      </c>
      <c r="T76" s="82">
        <f>IFERROR(S76/(O76+P76),"-")</f>
        <v>0.44444444444444</v>
      </c>
      <c r="U76" s="182">
        <f>IFERROR(J76/SUM(P76:P77),"-")</f>
        <v>0</v>
      </c>
      <c r="V76" s="84">
        <v>3</v>
      </c>
      <c r="W76" s="82">
        <f>IF(P76=0,"-",V76/P76)</f>
        <v>0.375</v>
      </c>
      <c r="X76" s="186">
        <v>497000</v>
      </c>
      <c r="Y76" s="187">
        <f>IFERROR(X76/P76,"-")</f>
        <v>62125</v>
      </c>
      <c r="Z76" s="187">
        <f>IFERROR(X76/V76,"-")</f>
        <v>165666.66666667</v>
      </c>
      <c r="AA76" s="188">
        <f>SUM(X76:X77)-SUM(J76:J77)</f>
        <v>698000</v>
      </c>
      <c r="AB76" s="85" t="str">
        <f>SUM(X76:X77)/SUM(J76:J77)</f>
        <v>0</v>
      </c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>
        <v>1</v>
      </c>
      <c r="AN76" s="101">
        <f>IF(P76=0,"",IF(AM76=0,"",(AM76/P76)))</f>
        <v>0.125</v>
      </c>
      <c r="AO76" s="100"/>
      <c r="AP76" s="102">
        <f>IFERROR(AP76/AM76,"-")</f>
        <v>0</v>
      </c>
      <c r="AQ76" s="103"/>
      <c r="AR76" s="104">
        <f>IFERROR(AQ76/AM76,"-")</f>
        <v>0</v>
      </c>
      <c r="AS76" s="105"/>
      <c r="AT76" s="105"/>
      <c r="AU76" s="105"/>
      <c r="AV76" s="106">
        <v>1</v>
      </c>
      <c r="AW76" s="107">
        <f>IF(P76=0,"",IF(AV76=0,"",(AV76/P76)))</f>
        <v>0.125</v>
      </c>
      <c r="AX76" s="106">
        <v>1</v>
      </c>
      <c r="AY76" s="108">
        <f>IFERROR(AX76/AV76,"-")</f>
        <v>1</v>
      </c>
      <c r="AZ76" s="109">
        <v>408000</v>
      </c>
      <c r="BA76" s="110">
        <f>IFERROR(AZ76/AV76,"-")</f>
        <v>408000</v>
      </c>
      <c r="BB76" s="111"/>
      <c r="BC76" s="111"/>
      <c r="BD76" s="111">
        <v>1</v>
      </c>
      <c r="BE76" s="112">
        <v>4</v>
      </c>
      <c r="BF76" s="113">
        <f>IF(P76=0,"",IF(BE76=0,"",(BE76/P76)))</f>
        <v>0.5</v>
      </c>
      <c r="BG76" s="112">
        <v>1</v>
      </c>
      <c r="BH76" s="114">
        <f>IFERROR(BG76/BE76,"-")</f>
        <v>0.25</v>
      </c>
      <c r="BI76" s="115">
        <v>20000</v>
      </c>
      <c r="BJ76" s="116">
        <f>IFERROR(BI76/BE76,"-")</f>
        <v>5000</v>
      </c>
      <c r="BK76" s="117"/>
      <c r="BL76" s="117"/>
      <c r="BM76" s="117">
        <v>1</v>
      </c>
      <c r="BN76" s="119">
        <v>1</v>
      </c>
      <c r="BO76" s="120">
        <f>IF(P76=0,"",IF(BN76=0,"",(BN76/P76)))</f>
        <v>0.125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>
        <v>1</v>
      </c>
      <c r="BX76" s="127">
        <f>IF(P76=0,"",IF(BW76=0,"",(BW76/P76)))</f>
        <v>0.125</v>
      </c>
      <c r="BY76" s="128">
        <v>1</v>
      </c>
      <c r="BZ76" s="129">
        <f>IFERROR(BY76/BW76,"-")</f>
        <v>1</v>
      </c>
      <c r="CA76" s="130">
        <v>69000</v>
      </c>
      <c r="CB76" s="131">
        <f>IFERROR(CA76/BW76,"-")</f>
        <v>69000</v>
      </c>
      <c r="CC76" s="132"/>
      <c r="CD76" s="132"/>
      <c r="CE76" s="132">
        <v>1</v>
      </c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3</v>
      </c>
      <c r="CP76" s="141">
        <v>497000</v>
      </c>
      <c r="CQ76" s="141">
        <v>408000</v>
      </c>
      <c r="CR76" s="141"/>
      <c r="CS76" s="142" t="str">
        <f>IF(AND(CQ76=0,CR76=0),"",IF(AND(CQ76&lt;=100000,CR76&lt;=100000),"",IF(CQ76/CP76&gt;0.7,"男高",IF(CR76/CP76&gt;0.7,"女高",""))))</f>
        <v>男高</v>
      </c>
    </row>
    <row r="77" spans="1:98">
      <c r="A77" s="80"/>
      <c r="B77" s="203" t="s">
        <v>206</v>
      </c>
      <c r="C77" s="203"/>
      <c r="D77" s="203" t="s">
        <v>115</v>
      </c>
      <c r="E77" s="203" t="s">
        <v>204</v>
      </c>
      <c r="F77" s="203" t="s">
        <v>68</v>
      </c>
      <c r="G77" s="203"/>
      <c r="H77" s="90"/>
      <c r="I77" s="90"/>
      <c r="J77" s="188"/>
      <c r="K77" s="81">
        <v>33</v>
      </c>
      <c r="L77" s="81">
        <v>28</v>
      </c>
      <c r="M77" s="81">
        <v>6</v>
      </c>
      <c r="N77" s="91">
        <v>12</v>
      </c>
      <c r="O77" s="92">
        <v>0</v>
      </c>
      <c r="P77" s="93">
        <f>N77+O77</f>
        <v>12</v>
      </c>
      <c r="Q77" s="82">
        <f>IFERROR(P77/M77,"-")</f>
        <v>2</v>
      </c>
      <c r="R77" s="81">
        <v>1</v>
      </c>
      <c r="S77" s="81">
        <v>3</v>
      </c>
      <c r="T77" s="82">
        <f>IFERROR(S77/(O77+P77),"-")</f>
        <v>0.25</v>
      </c>
      <c r="U77" s="182"/>
      <c r="V77" s="84">
        <v>2</v>
      </c>
      <c r="W77" s="82">
        <f>IF(P77=0,"-",V77/P77)</f>
        <v>0.16666666666667</v>
      </c>
      <c r="X77" s="186">
        <v>201000</v>
      </c>
      <c r="Y77" s="187">
        <f>IFERROR(X77/P77,"-")</f>
        <v>16750</v>
      </c>
      <c r="Z77" s="187">
        <f>IFERROR(X77/V77,"-")</f>
        <v>100500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1</v>
      </c>
      <c r="AN77" s="101">
        <f>IF(P77=0,"",IF(AM77=0,"",(AM77/P77)))</f>
        <v>0.083333333333333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1</v>
      </c>
      <c r="BF77" s="113">
        <f>IF(P77=0,"",IF(BE77=0,"",(BE77/P77)))</f>
        <v>0.083333333333333</v>
      </c>
      <c r="BG77" s="112">
        <v>1</v>
      </c>
      <c r="BH77" s="114">
        <f>IFERROR(BG77/BE77,"-")</f>
        <v>1</v>
      </c>
      <c r="BI77" s="115">
        <v>8000</v>
      </c>
      <c r="BJ77" s="116">
        <f>IFERROR(BI77/BE77,"-")</f>
        <v>8000</v>
      </c>
      <c r="BK77" s="117"/>
      <c r="BL77" s="117">
        <v>1</v>
      </c>
      <c r="BM77" s="117"/>
      <c r="BN77" s="119">
        <v>4</v>
      </c>
      <c r="BO77" s="120">
        <f>IF(P77=0,"",IF(BN77=0,"",(BN77/P77)))</f>
        <v>0.33333333333333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>
        <v>6</v>
      </c>
      <c r="BX77" s="127">
        <f>IF(P77=0,"",IF(BW77=0,"",(BW77/P77)))</f>
        <v>0.5</v>
      </c>
      <c r="BY77" s="128">
        <v>1</v>
      </c>
      <c r="BZ77" s="129">
        <f>IFERROR(BY77/BW77,"-")</f>
        <v>0.16666666666667</v>
      </c>
      <c r="CA77" s="130">
        <v>193000</v>
      </c>
      <c r="CB77" s="131">
        <f>IFERROR(CA77/BW77,"-")</f>
        <v>32166.666666667</v>
      </c>
      <c r="CC77" s="132"/>
      <c r="CD77" s="132"/>
      <c r="CE77" s="132">
        <v>1</v>
      </c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2</v>
      </c>
      <c r="CP77" s="141">
        <v>201000</v>
      </c>
      <c r="CQ77" s="141">
        <v>193000</v>
      </c>
      <c r="CR77" s="141"/>
      <c r="CS77" s="142" t="str">
        <f>IF(AND(CQ77=0,CR77=0),"",IF(AND(CQ77&lt;=100000,CR77&lt;=100000),"",IF(CQ77/CP77&gt;0.7,"男高",IF(CR77/CP77&gt;0.7,"女高",""))))</f>
        <v>男高</v>
      </c>
    </row>
    <row r="78" spans="1:98">
      <c r="A78" s="80">
        <f>AB78</f>
        <v>4.2875</v>
      </c>
      <c r="B78" s="203" t="s">
        <v>207</v>
      </c>
      <c r="C78" s="203"/>
      <c r="D78" s="203"/>
      <c r="E78" s="203"/>
      <c r="F78" s="203" t="s">
        <v>63</v>
      </c>
      <c r="G78" s="203" t="s">
        <v>208</v>
      </c>
      <c r="H78" s="90" t="s">
        <v>209</v>
      </c>
      <c r="I78" s="90" t="s">
        <v>210</v>
      </c>
      <c r="J78" s="188">
        <v>80000</v>
      </c>
      <c r="K78" s="81">
        <v>20</v>
      </c>
      <c r="L78" s="81">
        <v>0</v>
      </c>
      <c r="M78" s="81">
        <v>70</v>
      </c>
      <c r="N78" s="91">
        <v>14</v>
      </c>
      <c r="O78" s="92">
        <v>0</v>
      </c>
      <c r="P78" s="93">
        <f>N78+O78</f>
        <v>14</v>
      </c>
      <c r="Q78" s="82">
        <f>IFERROR(P78/M78,"-")</f>
        <v>0.2</v>
      </c>
      <c r="R78" s="81">
        <v>3</v>
      </c>
      <c r="S78" s="81">
        <v>4</v>
      </c>
      <c r="T78" s="82">
        <f>IFERROR(S78/(O78+P78),"-")</f>
        <v>0.28571428571429</v>
      </c>
      <c r="U78" s="182">
        <f>IFERROR(J78/SUM(P78:P79),"-")</f>
        <v>5000</v>
      </c>
      <c r="V78" s="84">
        <v>3</v>
      </c>
      <c r="W78" s="82">
        <f>IF(P78=0,"-",V78/P78)</f>
        <v>0.21428571428571</v>
      </c>
      <c r="X78" s="186">
        <v>129000</v>
      </c>
      <c r="Y78" s="187">
        <f>IFERROR(X78/P78,"-")</f>
        <v>9214.2857142857</v>
      </c>
      <c r="Z78" s="187">
        <f>IFERROR(X78/V78,"-")</f>
        <v>43000</v>
      </c>
      <c r="AA78" s="188">
        <f>SUM(X78:X79)-SUM(J78:J79)</f>
        <v>263000</v>
      </c>
      <c r="AB78" s="85">
        <f>SUM(X78:X79)/SUM(J78:J79)</f>
        <v>4.2875</v>
      </c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>
        <v>2</v>
      </c>
      <c r="AW78" s="107">
        <f>IF(P78=0,"",IF(AV78=0,"",(AV78/P78)))</f>
        <v>0.14285714285714</v>
      </c>
      <c r="AX78" s="106"/>
      <c r="AY78" s="108">
        <f>IFERROR(AX78/AV78,"-")</f>
        <v>0</v>
      </c>
      <c r="AZ78" s="109"/>
      <c r="BA78" s="110">
        <f>IFERROR(AZ78/AV78,"-")</f>
        <v>0</v>
      </c>
      <c r="BB78" s="111"/>
      <c r="BC78" s="111"/>
      <c r="BD78" s="111"/>
      <c r="BE78" s="112">
        <v>4</v>
      </c>
      <c r="BF78" s="113">
        <f>IF(P78=0,"",IF(BE78=0,"",(BE78/P78)))</f>
        <v>0.28571428571429</v>
      </c>
      <c r="BG78" s="112">
        <v>1</v>
      </c>
      <c r="BH78" s="114">
        <f>IFERROR(BG78/BE78,"-")</f>
        <v>0.25</v>
      </c>
      <c r="BI78" s="115">
        <v>13000</v>
      </c>
      <c r="BJ78" s="116">
        <f>IFERROR(BI78/BE78,"-")</f>
        <v>3250</v>
      </c>
      <c r="BK78" s="117"/>
      <c r="BL78" s="117"/>
      <c r="BM78" s="117">
        <v>1</v>
      </c>
      <c r="BN78" s="119">
        <v>6</v>
      </c>
      <c r="BO78" s="120">
        <f>IF(P78=0,"",IF(BN78=0,"",(BN78/P78)))</f>
        <v>0.42857142857143</v>
      </c>
      <c r="BP78" s="121">
        <v>1</v>
      </c>
      <c r="BQ78" s="122">
        <f>IFERROR(BP78/BN78,"-")</f>
        <v>0.16666666666667</v>
      </c>
      <c r="BR78" s="123">
        <v>5000</v>
      </c>
      <c r="BS78" s="124">
        <f>IFERROR(BR78/BN78,"-")</f>
        <v>833.33333333333</v>
      </c>
      <c r="BT78" s="125">
        <v>1</v>
      </c>
      <c r="BU78" s="125"/>
      <c r="BV78" s="125"/>
      <c r="BW78" s="126">
        <v>2</v>
      </c>
      <c r="BX78" s="127">
        <f>IF(P78=0,"",IF(BW78=0,"",(BW78/P78)))</f>
        <v>0.14285714285714</v>
      </c>
      <c r="BY78" s="128">
        <v>1</v>
      </c>
      <c r="BZ78" s="129">
        <f>IFERROR(BY78/BW78,"-")</f>
        <v>0.5</v>
      </c>
      <c r="CA78" s="130">
        <v>111000</v>
      </c>
      <c r="CB78" s="131">
        <f>IFERROR(CA78/BW78,"-")</f>
        <v>55500</v>
      </c>
      <c r="CC78" s="132"/>
      <c r="CD78" s="132"/>
      <c r="CE78" s="132">
        <v>1</v>
      </c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3</v>
      </c>
      <c r="CP78" s="141">
        <v>129000</v>
      </c>
      <c r="CQ78" s="141">
        <v>111000</v>
      </c>
      <c r="CR78" s="141"/>
      <c r="CS78" s="142" t="str">
        <f>IF(AND(CQ78=0,CR78=0),"",IF(AND(CQ78&lt;=100000,CR78&lt;=100000),"",IF(CQ78/CP78&gt;0.7,"男高",IF(CR78/CP78&gt;0.7,"女高",""))))</f>
        <v>男高</v>
      </c>
    </row>
    <row r="79" spans="1:98">
      <c r="A79" s="80"/>
      <c r="B79" s="203" t="s">
        <v>211</v>
      </c>
      <c r="C79" s="203"/>
      <c r="D79" s="203"/>
      <c r="E79" s="203"/>
      <c r="F79" s="203" t="s">
        <v>68</v>
      </c>
      <c r="G79" s="203"/>
      <c r="H79" s="90"/>
      <c r="I79" s="90"/>
      <c r="J79" s="188"/>
      <c r="K79" s="81">
        <v>10</v>
      </c>
      <c r="L79" s="81">
        <v>8</v>
      </c>
      <c r="M79" s="81">
        <v>0</v>
      </c>
      <c r="N79" s="91">
        <v>2</v>
      </c>
      <c r="O79" s="92">
        <v>0</v>
      </c>
      <c r="P79" s="93">
        <f>N79+O79</f>
        <v>2</v>
      </c>
      <c r="Q79" s="82" t="str">
        <f>IFERROR(P79/M79,"-")</f>
        <v>-</v>
      </c>
      <c r="R79" s="81">
        <v>1</v>
      </c>
      <c r="S79" s="81">
        <v>0</v>
      </c>
      <c r="T79" s="82">
        <f>IFERROR(S79/(O79+P79),"-")</f>
        <v>0</v>
      </c>
      <c r="U79" s="182"/>
      <c r="V79" s="84">
        <v>1</v>
      </c>
      <c r="W79" s="82">
        <f>IF(P79=0,"-",V79/P79)</f>
        <v>0.5</v>
      </c>
      <c r="X79" s="186">
        <v>214000</v>
      </c>
      <c r="Y79" s="187">
        <f>IFERROR(X79/P79,"-")</f>
        <v>107000</v>
      </c>
      <c r="Z79" s="187">
        <f>IFERROR(X79/V79,"-")</f>
        <v>214000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/>
      <c r="BO79" s="120">
        <f>IF(P79=0,"",IF(BN79=0,"",(BN79/P79)))</f>
        <v>0</v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>
        <v>1</v>
      </c>
      <c r="BX79" s="127">
        <f>IF(P79=0,"",IF(BW79=0,"",(BW79/P79)))</f>
        <v>0.5</v>
      </c>
      <c r="BY79" s="128"/>
      <c r="BZ79" s="129">
        <f>IFERROR(BY79/BW79,"-")</f>
        <v>0</v>
      </c>
      <c r="CA79" s="130"/>
      <c r="CB79" s="131">
        <f>IFERROR(CA79/BW79,"-")</f>
        <v>0</v>
      </c>
      <c r="CC79" s="132"/>
      <c r="CD79" s="132"/>
      <c r="CE79" s="132"/>
      <c r="CF79" s="133">
        <v>1</v>
      </c>
      <c r="CG79" s="134">
        <f>IF(P79=0,"",IF(CF79=0,"",(CF79/P79)))</f>
        <v>0.5</v>
      </c>
      <c r="CH79" s="135">
        <v>1</v>
      </c>
      <c r="CI79" s="136">
        <f>IFERROR(CH79/CF79,"-")</f>
        <v>1</v>
      </c>
      <c r="CJ79" s="137">
        <v>214000</v>
      </c>
      <c r="CK79" s="138">
        <f>IFERROR(CJ79/CF79,"-")</f>
        <v>214000</v>
      </c>
      <c r="CL79" s="139"/>
      <c r="CM79" s="139"/>
      <c r="CN79" s="139">
        <v>1</v>
      </c>
      <c r="CO79" s="140">
        <v>1</v>
      </c>
      <c r="CP79" s="141">
        <v>214000</v>
      </c>
      <c r="CQ79" s="141">
        <v>214000</v>
      </c>
      <c r="CR79" s="141"/>
      <c r="CS79" s="142" t="str">
        <f>IF(AND(CQ79=0,CR79=0),"",IF(AND(CQ79&lt;=100000,CR79&lt;=100000),"",IF(CQ79/CP79&gt;0.7,"男高",IF(CR79/CP79&gt;0.7,"女高",""))))</f>
        <v>男高</v>
      </c>
    </row>
    <row r="80" spans="1:98">
      <c r="A80" s="30"/>
      <c r="B80" s="87"/>
      <c r="C80" s="88"/>
      <c r="D80" s="88"/>
      <c r="E80" s="88"/>
      <c r="F80" s="89"/>
      <c r="G80" s="90"/>
      <c r="H80" s="90"/>
      <c r="I80" s="90"/>
      <c r="J80" s="192"/>
      <c r="K80" s="34"/>
      <c r="L80" s="34"/>
      <c r="M80" s="31"/>
      <c r="N80" s="23"/>
      <c r="O80" s="23"/>
      <c r="P80" s="23"/>
      <c r="Q80" s="33"/>
      <c r="R80" s="32"/>
      <c r="S80" s="23"/>
      <c r="T80" s="32"/>
      <c r="U80" s="183"/>
      <c r="V80" s="25"/>
      <c r="W80" s="25"/>
      <c r="X80" s="189"/>
      <c r="Y80" s="189"/>
      <c r="Z80" s="189"/>
      <c r="AA80" s="189"/>
      <c r="AB80" s="33"/>
      <c r="AC80" s="59"/>
      <c r="AD80" s="63"/>
      <c r="AE80" s="64"/>
      <c r="AF80" s="63"/>
      <c r="AG80" s="67"/>
      <c r="AH80" s="68"/>
      <c r="AI80" s="69"/>
      <c r="AJ80" s="70"/>
      <c r="AK80" s="70"/>
      <c r="AL80" s="70"/>
      <c r="AM80" s="63"/>
      <c r="AN80" s="64"/>
      <c r="AO80" s="63"/>
      <c r="AP80" s="67"/>
      <c r="AQ80" s="68"/>
      <c r="AR80" s="69"/>
      <c r="AS80" s="70"/>
      <c r="AT80" s="70"/>
      <c r="AU80" s="70"/>
      <c r="AV80" s="63"/>
      <c r="AW80" s="64"/>
      <c r="AX80" s="63"/>
      <c r="AY80" s="67"/>
      <c r="AZ80" s="68"/>
      <c r="BA80" s="69"/>
      <c r="BB80" s="70"/>
      <c r="BC80" s="70"/>
      <c r="BD80" s="70"/>
      <c r="BE80" s="63"/>
      <c r="BF80" s="64"/>
      <c r="BG80" s="63"/>
      <c r="BH80" s="67"/>
      <c r="BI80" s="68"/>
      <c r="BJ80" s="69"/>
      <c r="BK80" s="70"/>
      <c r="BL80" s="70"/>
      <c r="BM80" s="70"/>
      <c r="BN80" s="65"/>
      <c r="BO80" s="66"/>
      <c r="BP80" s="63"/>
      <c r="BQ80" s="67"/>
      <c r="BR80" s="68"/>
      <c r="BS80" s="69"/>
      <c r="BT80" s="70"/>
      <c r="BU80" s="70"/>
      <c r="BV80" s="70"/>
      <c r="BW80" s="65"/>
      <c r="BX80" s="66"/>
      <c r="BY80" s="63"/>
      <c r="BZ80" s="67"/>
      <c r="CA80" s="68"/>
      <c r="CB80" s="69"/>
      <c r="CC80" s="70"/>
      <c r="CD80" s="70"/>
      <c r="CE80" s="70"/>
      <c r="CF80" s="65"/>
      <c r="CG80" s="66"/>
      <c r="CH80" s="63"/>
      <c r="CI80" s="67"/>
      <c r="CJ80" s="68"/>
      <c r="CK80" s="69"/>
      <c r="CL80" s="70"/>
      <c r="CM80" s="70"/>
      <c r="CN80" s="70"/>
      <c r="CO80" s="71"/>
      <c r="CP80" s="68"/>
      <c r="CQ80" s="68"/>
      <c r="CR80" s="68"/>
      <c r="CS80" s="72"/>
    </row>
    <row r="81" spans="1:98">
      <c r="A81" s="30"/>
      <c r="B81" s="37"/>
      <c r="C81" s="21"/>
      <c r="D81" s="21"/>
      <c r="E81" s="21"/>
      <c r="F81" s="22"/>
      <c r="G81" s="36"/>
      <c r="H81" s="36"/>
      <c r="I81" s="75"/>
      <c r="J81" s="193"/>
      <c r="K81" s="34"/>
      <c r="L81" s="34"/>
      <c r="M81" s="31"/>
      <c r="N81" s="23"/>
      <c r="O81" s="23"/>
      <c r="P81" s="23"/>
      <c r="Q81" s="33"/>
      <c r="R81" s="32"/>
      <c r="S81" s="23"/>
      <c r="T81" s="32"/>
      <c r="U81" s="183"/>
      <c r="V81" s="25"/>
      <c r="W81" s="25"/>
      <c r="X81" s="189"/>
      <c r="Y81" s="189"/>
      <c r="Z81" s="189"/>
      <c r="AA81" s="189"/>
      <c r="AB81" s="33"/>
      <c r="AC81" s="61"/>
      <c r="AD81" s="63"/>
      <c r="AE81" s="64"/>
      <c r="AF81" s="63"/>
      <c r="AG81" s="67"/>
      <c r="AH81" s="68"/>
      <c r="AI81" s="69"/>
      <c r="AJ81" s="70"/>
      <c r="AK81" s="70"/>
      <c r="AL81" s="70"/>
      <c r="AM81" s="63"/>
      <c r="AN81" s="64"/>
      <c r="AO81" s="63"/>
      <c r="AP81" s="67"/>
      <c r="AQ81" s="68"/>
      <c r="AR81" s="69"/>
      <c r="AS81" s="70"/>
      <c r="AT81" s="70"/>
      <c r="AU81" s="70"/>
      <c r="AV81" s="63"/>
      <c r="AW81" s="64"/>
      <c r="AX81" s="63"/>
      <c r="AY81" s="67"/>
      <c r="AZ81" s="68"/>
      <c r="BA81" s="69"/>
      <c r="BB81" s="70"/>
      <c r="BC81" s="70"/>
      <c r="BD81" s="70"/>
      <c r="BE81" s="63"/>
      <c r="BF81" s="64"/>
      <c r="BG81" s="63"/>
      <c r="BH81" s="67"/>
      <c r="BI81" s="68"/>
      <c r="BJ81" s="69"/>
      <c r="BK81" s="70"/>
      <c r="BL81" s="70"/>
      <c r="BM81" s="70"/>
      <c r="BN81" s="65"/>
      <c r="BO81" s="66"/>
      <c r="BP81" s="63"/>
      <c r="BQ81" s="67"/>
      <c r="BR81" s="68"/>
      <c r="BS81" s="69"/>
      <c r="BT81" s="70"/>
      <c r="BU81" s="70"/>
      <c r="BV81" s="70"/>
      <c r="BW81" s="65"/>
      <c r="BX81" s="66"/>
      <c r="BY81" s="63"/>
      <c r="BZ81" s="67"/>
      <c r="CA81" s="68"/>
      <c r="CB81" s="69"/>
      <c r="CC81" s="70"/>
      <c r="CD81" s="70"/>
      <c r="CE81" s="70"/>
      <c r="CF81" s="65"/>
      <c r="CG81" s="66"/>
      <c r="CH81" s="63"/>
      <c r="CI81" s="67"/>
      <c r="CJ81" s="68"/>
      <c r="CK81" s="69"/>
      <c r="CL81" s="70"/>
      <c r="CM81" s="70"/>
      <c r="CN81" s="70"/>
      <c r="CO81" s="71"/>
      <c r="CP81" s="68"/>
      <c r="CQ81" s="68"/>
      <c r="CR81" s="68"/>
      <c r="CS81" s="72"/>
    </row>
    <row r="82" spans="1:98">
      <c r="A82" s="19">
        <f>AB82</f>
        <v>0.86583427922815</v>
      </c>
      <c r="B82" s="39"/>
      <c r="C82" s="39"/>
      <c r="D82" s="39"/>
      <c r="E82" s="39"/>
      <c r="F82" s="39"/>
      <c r="G82" s="40" t="s">
        <v>212</v>
      </c>
      <c r="H82" s="40"/>
      <c r="I82" s="40"/>
      <c r="J82" s="190">
        <f>SUM(J6:J81)</f>
        <v>4405000</v>
      </c>
      <c r="K82" s="41">
        <f>SUM(K6:K81)</f>
        <v>1677</v>
      </c>
      <c r="L82" s="41">
        <f>SUM(L6:L81)</f>
        <v>744</v>
      </c>
      <c r="M82" s="41">
        <f>SUM(M6:M81)</f>
        <v>2306</v>
      </c>
      <c r="N82" s="41">
        <f>SUM(N6:N81)</f>
        <v>429</v>
      </c>
      <c r="O82" s="41">
        <f>SUM(O6:O81)</f>
        <v>3</v>
      </c>
      <c r="P82" s="41">
        <f>SUM(P6:P81)</f>
        <v>432</v>
      </c>
      <c r="Q82" s="42">
        <f>IFERROR(P82/M82,"-")</f>
        <v>0.18733738074588</v>
      </c>
      <c r="R82" s="78">
        <f>SUM(R6:R81)</f>
        <v>50</v>
      </c>
      <c r="S82" s="78">
        <f>SUM(S6:S81)</f>
        <v>100</v>
      </c>
      <c r="T82" s="42">
        <f>IFERROR(R82/P82,"-")</f>
        <v>0.11574074074074</v>
      </c>
      <c r="U82" s="184">
        <f>IFERROR(J82/P82,"-")</f>
        <v>10196.759259259</v>
      </c>
      <c r="V82" s="44">
        <f>SUM(V6:V81)</f>
        <v>84</v>
      </c>
      <c r="W82" s="42">
        <f>IFERROR(V82/P82,"-")</f>
        <v>0.19444444444444</v>
      </c>
      <c r="X82" s="190">
        <f>SUM(X6:X81)</f>
        <v>3814000</v>
      </c>
      <c r="Y82" s="190">
        <f>IFERROR(X82/P82,"-")</f>
        <v>8828.7037037037</v>
      </c>
      <c r="Z82" s="190">
        <f>IFERROR(X82/V82,"-")</f>
        <v>45404.761904762</v>
      </c>
      <c r="AA82" s="190">
        <f>X82-J82</f>
        <v>-591000</v>
      </c>
      <c r="AB82" s="47">
        <f>X82/J82</f>
        <v>0.86583427922815</v>
      </c>
      <c r="AC82" s="60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62"/>
      <c r="BU82" s="62"/>
      <c r="BV82" s="62"/>
      <c r="BW82" s="62"/>
      <c r="BX82" s="62"/>
      <c r="BY82" s="62"/>
      <c r="BZ82" s="62"/>
      <c r="CA82" s="62"/>
      <c r="CB82" s="62"/>
      <c r="CC82" s="62"/>
      <c r="CD82" s="62"/>
      <c r="CE82" s="62"/>
      <c r="CF82" s="62"/>
      <c r="CG82" s="62"/>
      <c r="CH82" s="62"/>
      <c r="CI82" s="62"/>
      <c r="CJ82" s="62"/>
      <c r="CK82" s="62"/>
      <c r="CL82" s="62"/>
      <c r="CM82" s="62"/>
      <c r="CN82" s="62"/>
      <c r="CO82" s="62"/>
      <c r="CP82" s="62"/>
      <c r="CQ82" s="62"/>
      <c r="CR82" s="62"/>
      <c r="CS8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9"/>
    <mergeCell ref="J54:J59"/>
    <mergeCell ref="U54:U59"/>
    <mergeCell ref="AA54:AA59"/>
    <mergeCell ref="AB54:AB59"/>
    <mergeCell ref="A60:A65"/>
    <mergeCell ref="J60:J65"/>
    <mergeCell ref="U60:U65"/>
    <mergeCell ref="AA60:AA65"/>
    <mergeCell ref="AB60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