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<sst xmlns="http://schemas.openxmlformats.org/spreadsheetml/2006/main" uniqueCount="59">
  <si>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12月</t>
  </si>
  <si>
    <t>蜜と月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</si>
  <si>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</si>
  <si>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</si>
  <si>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</si>
  <si>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</si>
  <si>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</si>
  <si>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</si>
  <si>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</si>
  <si>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</si>
  <si>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</si>
  <si>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</si>
  <si>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</si>
  <si>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</si>
  <si>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</si>
  <si>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</si>
  <si>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</si>
  <si>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</si>
  <si>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</si>
  <si>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</si>
  <si>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</si>
  <si>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</si>
  <si>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</si>
  <si>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</si>
  <si>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</si>
  <si>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</si>
  <si>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</si>
  <si>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</si>
  <si>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</si>
  <si>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</si>
  <si>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</si>
  <si>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</si>
  <si>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</si>
  <si>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</si>
  <si>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</si>
  <si>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</si>
  <si>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</si>
  <si>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</si>
  <si>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</si>
  <si>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</si>
  <si>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</si>
  <si>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</si>
  <si>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</si>
  <si>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</si>
  <si>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</si>
  <si>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</si>
  <si>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</si>
  <si>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</si>
  <si>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</si>
  <si>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</si>
  <si>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</si>
  <si>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</si>
  <si>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</si>
  <si>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</si>
  <si>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</si>
  <si>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12/1～12/31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</si>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</sst>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0.47732325420317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2698381</v>
      </c>
      <c r="I6" s="59">
        <v>1098</v>
      </c>
      <c r="J6" s="59">
        <v>0</v>
      </c>
      <c r="K6" s="59">
        <v>112402</v>
      </c>
      <c r="L6" s="68">
        <v>589</v>
      </c>
      <c r="M6" s="60">
        <f>IFERROR(L6/K6,"-")</f>
        <v>0.0052401202825573</v>
      </c>
      <c r="N6" s="59">
        <v>12</v>
      </c>
      <c r="O6" s="59">
        <v>241</v>
      </c>
      <c r="P6" s="60">
        <f>IFERROR(N6/(L6),"-")</f>
        <v>0.020373514431239</v>
      </c>
      <c r="Q6" s="61">
        <f>IFERROR(H6/SUM(L6:L6),"-")</f>
        <v>4581.2920203735</v>
      </c>
      <c r="R6" s="62">
        <v>55</v>
      </c>
      <c r="S6" s="60">
        <f>IF(L6=0,"-",R6/L6)</f>
        <v>0.093378607809847</v>
      </c>
      <c r="T6" s="159">
        <v>1288000</v>
      </c>
      <c r="U6" s="160">
        <f>IFERROR(T6/L6,"-")</f>
        <v>2186.7572156197</v>
      </c>
      <c r="V6" s="160">
        <f>IFERROR(T6/R6,"-")</f>
        <v>23418.181818182</v>
      </c>
      <c r="W6" s="154">
        <f>SUM(T6:T6)-SUM(H6:H6)</f>
        <v>-1410381</v>
      </c>
      <c r="X6" s="63">
        <f>SUM(T6:T6)/SUM(H6:H6)</f>
        <v>0.47732325420317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8</v>
      </c>
      <c r="AS6" s="82">
        <f>IF(L6=0,"",IF(AR6=0,"",(AR6/L6)))</f>
        <v>0.01358234295416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19</v>
      </c>
      <c r="BB6" s="88">
        <f>IF(L6=0,"",IF(BA6=0,"",(BA6/L6)))</f>
        <v>0.032258064516129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319</v>
      </c>
      <c r="BK6" s="95">
        <f>IF(L6=0,"",IF(BJ6=0,"",(BJ6/L6)))</f>
        <v>0.54159592529711</v>
      </c>
      <c r="BL6" s="96">
        <v>23</v>
      </c>
      <c r="BM6" s="97">
        <f>IFERROR(BL6/BJ6,"-")</f>
        <v>0.072100313479624</v>
      </c>
      <c r="BN6" s="98">
        <v>575000</v>
      </c>
      <c r="BO6" s="99">
        <f>IFERROR(BN6/BJ6,"-")</f>
        <v>1802.5078369906</v>
      </c>
      <c r="BP6" s="100">
        <v>12</v>
      </c>
      <c r="BQ6" s="100">
        <v>4</v>
      </c>
      <c r="BR6" s="100">
        <v>7</v>
      </c>
      <c r="BS6" s="101">
        <v>195</v>
      </c>
      <c r="BT6" s="102">
        <f>IF(L6=0,"",IF(BS6=0,"",(BS6/L6)))</f>
        <v>0.33106960950764</v>
      </c>
      <c r="BU6" s="103">
        <v>25</v>
      </c>
      <c r="BV6" s="104">
        <f>IFERROR(BU6/BS6,"-")</f>
        <v>0.12820512820513</v>
      </c>
      <c r="BW6" s="105">
        <v>394000</v>
      </c>
      <c r="BX6" s="106">
        <f>IFERROR(BW6/BS6,"-")</f>
        <v>2020.5128205128</v>
      </c>
      <c r="BY6" s="107">
        <v>12</v>
      </c>
      <c r="BZ6" s="107">
        <v>2</v>
      </c>
      <c r="CA6" s="107">
        <v>11</v>
      </c>
      <c r="CB6" s="108">
        <v>48</v>
      </c>
      <c r="CC6" s="109">
        <f>IF(L6=0,"",IF(CB6=0,"",(CB6/L6)))</f>
        <v>0.081494057724958</v>
      </c>
      <c r="CD6" s="110">
        <v>7</v>
      </c>
      <c r="CE6" s="111">
        <f>IFERROR(CD6/CB6,"-")</f>
        <v>0.14583333333333</v>
      </c>
      <c r="CF6" s="112">
        <v>319000</v>
      </c>
      <c r="CG6" s="113">
        <f>IFERROR(CF6/CB6,"-")</f>
        <v>6645.8333333333</v>
      </c>
      <c r="CH6" s="114">
        <v>2</v>
      </c>
      <c r="CI6" s="114"/>
      <c r="CJ6" s="114">
        <v>5</v>
      </c>
      <c r="CK6" s="115">
        <v>55</v>
      </c>
      <c r="CL6" s="116">
        <v>1288000</v>
      </c>
      <c r="CM6" s="116">
        <v>296000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0</v>
      </c>
      <c r="L7" s="68">
        <v>0</v>
      </c>
      <c r="M7" s="60" t="str">
        <f>IFERROR(L7/K7,"-")</f>
        <v>-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1098</v>
      </c>
      <c r="J10" s="24">
        <f>SUM(J6:J9)</f>
        <v>0</v>
      </c>
      <c r="K10" s="24">
        <f>SUM(K6:K9)</f>
        <v>112402</v>
      </c>
      <c r="L10" s="24">
        <f>SUM(L6:L9)</f>
        <v>589</v>
      </c>
      <c r="M10" s="25">
        <f>IFERROR(L10/K10,"-")</f>
        <v>0.0052401202825573</v>
      </c>
      <c r="N10" s="56">
        <f>SUM(N6:N9)</f>
        <v>12</v>
      </c>
      <c r="O10" s="56">
        <f>SUM(O6:O9)</f>
        <v>241</v>
      </c>
      <c r="P10" s="25">
        <f>IFERROR(N10/L10,"-")</f>
        <v>0.020373514431239</v>
      </c>
      <c r="Q10" s="26">
        <f>IFERROR(H10/L10,"-")</f>
        <v>0</v>
      </c>
      <c r="R10" s="27">
        <f>SUM(R6:R9)</f>
        <v>55</v>
      </c>
      <c r="S10" s="25">
        <f>IFERROR(R10/L10,"-")</f>
        <v>0.093378607809847</v>
      </c>
      <c r="T10" s="157">
        <f>SUM(T6:T9)</f>
        <v>1288000</v>
      </c>
      <c r="U10" s="157">
        <f>IFERROR(T10/L10,"-")</f>
        <v>2186.7572156197</v>
      </c>
      <c r="V10" s="157">
        <f>IFERROR(T10/R10,"-")</f>
        <v>23418.181818182</v>
      </c>
      <c r="W10" s="157">
        <f>T10-H10</f>
        <v>1288000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