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<sst xmlns="http://schemas.openxmlformats.org/spreadsheetml/2006/main" uniqueCount="59">
  <si>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11月</t>
  </si>
  <si>
    <t>蜜と月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</si>
  <si>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</si>
  <si>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</si>
  <si>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</si>
  <si>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</si>
  <si>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</si>
  <si>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</si>
  <si>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</si>
  <si>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</si>
  <si>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</si>
  <si>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</si>
  <si>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</si>
  <si>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</si>
  <si>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</si>
  <si>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</si>
  <si>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</si>
  <si>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</si>
  <si>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</si>
  <si>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</si>
  <si>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</si>
  <si>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</si>
  <si>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</si>
  <si>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</si>
  <si>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</si>
  <si>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</si>
  <si>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</si>
  <si>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</si>
  <si>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</si>
  <si>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</si>
  <si>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</si>
  <si>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</si>
  <si>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</si>
  <si>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</si>
  <si>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</si>
  <si>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</si>
  <si>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</si>
  <si>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</si>
  <si>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</si>
  <si>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</si>
  <si>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</si>
  <si>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</si>
  <si>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</si>
  <si>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</si>
  <si>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</si>
  <si>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</si>
  <si>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</si>
  <si>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</si>
  <si>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</si>
  <si>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</si>
  <si>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</si>
  <si>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</si>
  <si>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</si>
  <si>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</si>
  <si>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</si>
  <si>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11/1～11/30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</si>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</sst>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0.64141399766611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5902584</v>
      </c>
      <c r="I6" s="59">
        <v>2502</v>
      </c>
      <c r="J6" s="59">
        <v>0</v>
      </c>
      <c r="K6" s="59">
        <v>258180</v>
      </c>
      <c r="L6" s="68">
        <v>1446</v>
      </c>
      <c r="M6" s="60">
        <f>IFERROR(L6/K6,"-")</f>
        <v>0.0056007436672089</v>
      </c>
      <c r="N6" s="59">
        <v>39</v>
      </c>
      <c r="O6" s="59">
        <v>583</v>
      </c>
      <c r="P6" s="60">
        <f>IFERROR(N6/(L6),"-")</f>
        <v>0.026970954356846</v>
      </c>
      <c r="Q6" s="61">
        <f>IFERROR(H6/SUM(L6:L6),"-")</f>
        <v>4082.0082987552</v>
      </c>
      <c r="R6" s="62">
        <v>117</v>
      </c>
      <c r="S6" s="60">
        <f>IF(L6=0,"-",R6/L6)</f>
        <v>0.080912863070539</v>
      </c>
      <c r="T6" s="159">
        <v>3786000</v>
      </c>
      <c r="U6" s="160">
        <f>IFERROR(T6/L6,"-")</f>
        <v>2618.2572614108</v>
      </c>
      <c r="V6" s="160">
        <f>IFERROR(T6/R6,"-")</f>
        <v>32358.974358974</v>
      </c>
      <c r="W6" s="154">
        <f>SUM(T6:T6)-SUM(H6:H6)</f>
        <v>-2116584</v>
      </c>
      <c r="X6" s="63">
        <f>SUM(T6:T6)/SUM(H6:H6)</f>
        <v>0.64141399766611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0.00069156293222683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29</v>
      </c>
      <c r="AS6" s="82">
        <f>IF(L6=0,"",IF(AR6=0,"",(AR6/L6)))</f>
        <v>0.020055325034578</v>
      </c>
      <c r="AT6" s="81">
        <v>1</v>
      </c>
      <c r="AU6" s="83">
        <f>IFERROR(AT6/AR6,"-")</f>
        <v>0.03448275862069</v>
      </c>
      <c r="AV6" s="84">
        <v>153000</v>
      </c>
      <c r="AW6" s="85">
        <f>IFERROR(AV6/AR6,"-")</f>
        <v>5275.8620689655</v>
      </c>
      <c r="AX6" s="86"/>
      <c r="AY6" s="86"/>
      <c r="AZ6" s="86">
        <v>1</v>
      </c>
      <c r="BA6" s="87">
        <v>81</v>
      </c>
      <c r="BB6" s="88">
        <f>IF(L6=0,"",IF(BA6=0,"",(BA6/L6)))</f>
        <v>0.056016597510373</v>
      </c>
      <c r="BC6" s="87">
        <v>5</v>
      </c>
      <c r="BD6" s="89">
        <f>IFERROR(BC6/BA6,"-")</f>
        <v>0.061728395061728</v>
      </c>
      <c r="BE6" s="90">
        <v>42000</v>
      </c>
      <c r="BF6" s="91">
        <f>IFERROR(BE6/BA6,"-")</f>
        <v>518.51851851852</v>
      </c>
      <c r="BG6" s="92">
        <v>2</v>
      </c>
      <c r="BH6" s="92">
        <v>2</v>
      </c>
      <c r="BI6" s="92">
        <v>1</v>
      </c>
      <c r="BJ6" s="94">
        <v>814</v>
      </c>
      <c r="BK6" s="95">
        <f>IF(L6=0,"",IF(BJ6=0,"",(BJ6/L6)))</f>
        <v>0.56293222683264</v>
      </c>
      <c r="BL6" s="96">
        <v>47</v>
      </c>
      <c r="BM6" s="97">
        <f>IFERROR(BL6/BJ6,"-")</f>
        <v>0.057739557739558</v>
      </c>
      <c r="BN6" s="98">
        <v>1368000</v>
      </c>
      <c r="BO6" s="99">
        <f>IFERROR(BN6/BJ6,"-")</f>
        <v>1680.5896805897</v>
      </c>
      <c r="BP6" s="100">
        <v>24</v>
      </c>
      <c r="BQ6" s="100">
        <v>7</v>
      </c>
      <c r="BR6" s="100">
        <v>16</v>
      </c>
      <c r="BS6" s="101">
        <v>440</v>
      </c>
      <c r="BT6" s="102">
        <f>IF(L6=0,"",IF(BS6=0,"",(BS6/L6)))</f>
        <v>0.30428769017981</v>
      </c>
      <c r="BU6" s="103">
        <v>50</v>
      </c>
      <c r="BV6" s="104">
        <f>IFERROR(BU6/BS6,"-")</f>
        <v>0.11363636363636</v>
      </c>
      <c r="BW6" s="105">
        <v>1750000</v>
      </c>
      <c r="BX6" s="106">
        <f>IFERROR(BW6/BS6,"-")</f>
        <v>3977.2727272727</v>
      </c>
      <c r="BY6" s="107">
        <v>20</v>
      </c>
      <c r="BZ6" s="107">
        <v>9</v>
      </c>
      <c r="CA6" s="107">
        <v>21</v>
      </c>
      <c r="CB6" s="108">
        <v>81</v>
      </c>
      <c r="CC6" s="109">
        <f>IF(L6=0,"",IF(CB6=0,"",(CB6/L6)))</f>
        <v>0.056016597510373</v>
      </c>
      <c r="CD6" s="110">
        <v>14</v>
      </c>
      <c r="CE6" s="111">
        <f>IFERROR(CD6/CB6,"-")</f>
        <v>0.17283950617284</v>
      </c>
      <c r="CF6" s="112">
        <v>473000</v>
      </c>
      <c r="CG6" s="113">
        <f>IFERROR(CF6/CB6,"-")</f>
        <v>5839.5061728395</v>
      </c>
      <c r="CH6" s="114">
        <v>3</v>
      </c>
      <c r="CI6" s="114">
        <v>1</v>
      </c>
      <c r="CJ6" s="114">
        <v>10</v>
      </c>
      <c r="CK6" s="115">
        <v>117</v>
      </c>
      <c r="CL6" s="116">
        <v>3786000</v>
      </c>
      <c r="CM6" s="116">
        <v>460000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1</v>
      </c>
      <c r="J7" s="59">
        <v>0</v>
      </c>
      <c r="K7" s="59">
        <v>1</v>
      </c>
      <c r="L7" s="68">
        <v>1</v>
      </c>
      <c r="M7" s="60">
        <f>IFERROR(L7/K7,"-")</f>
        <v>1</v>
      </c>
      <c r="N7" s="59">
        <v>0</v>
      </c>
      <c r="O7" s="59">
        <v>1</v>
      </c>
      <c r="P7" s="60">
        <f>IFERROR(N7/(L7),"-")</f>
        <v>0</v>
      </c>
      <c r="Q7" s="61">
        <f>IFERROR(H7/SUM(L7:L7),"-")</f>
        <v>0</v>
      </c>
      <c r="R7" s="62">
        <v>0</v>
      </c>
      <c r="S7" s="60">
        <f>IF(L7=0,"-",R7/L7)</f>
        <v>0</v>
      </c>
      <c r="T7" s="159"/>
      <c r="U7" s="160">
        <f>IFERROR(T7/L7,"-")</f>
        <v>0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>
        <f>IF(L7=0,"",IF(Z7=0,"",(Z7/L7)))</f>
        <v>0</v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>
        <f>IF(L7=0,"",IF(AI7=0,"",(AI7/L7)))</f>
        <v>0</v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>
        <f>IF(L7=0,"",IF(AR7=0,"",(AR7/L7)))</f>
        <v>0</v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>
        <f>IF(L7=0,"",IF(BA7=0,"",(BA7/L7)))</f>
        <v>0</v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>
        <v>1</v>
      </c>
      <c r="BK7" s="95">
        <f>IF(L7=0,"",IF(BJ7=0,"",(BJ7/L7)))</f>
        <v>1</v>
      </c>
      <c r="BL7" s="96"/>
      <c r="BM7" s="97">
        <f>IFERROR(BL7/BJ7,"-")</f>
        <v>0</v>
      </c>
      <c r="BN7" s="98"/>
      <c r="BO7" s="99">
        <f>IFERROR(BN7/BJ7,"-")</f>
        <v>0</v>
      </c>
      <c r="BP7" s="100"/>
      <c r="BQ7" s="100"/>
      <c r="BR7" s="100"/>
      <c r="BS7" s="101"/>
      <c r="BT7" s="102">
        <f>IF(L7=0,"",IF(BS7=0,"",(BS7/L7)))</f>
        <v>0</v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>
        <f>IF(L7=0,"",IF(CB7=0,"",(CB7/L7)))</f>
        <v>0</v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2503</v>
      </c>
      <c r="J10" s="24">
        <f>SUM(J6:J9)</f>
        <v>0</v>
      </c>
      <c r="K10" s="24">
        <f>SUM(K6:K9)</f>
        <v>258181</v>
      </c>
      <c r="L10" s="24">
        <f>SUM(L6:L9)</f>
        <v>1447</v>
      </c>
      <c r="M10" s="25">
        <f>IFERROR(L10/K10,"-")</f>
        <v>0.0056045952258299</v>
      </c>
      <c r="N10" s="56">
        <f>SUM(N6:N9)</f>
        <v>39</v>
      </c>
      <c r="O10" s="56">
        <f>SUM(O6:O9)</f>
        <v>584</v>
      </c>
      <c r="P10" s="25">
        <f>IFERROR(N10/L10,"-")</f>
        <v>0.026952315134762</v>
      </c>
      <c r="Q10" s="26">
        <f>IFERROR(H10/L10,"-")</f>
        <v>0</v>
      </c>
      <c r="R10" s="27">
        <f>SUM(R6:R9)</f>
        <v>117</v>
      </c>
      <c r="S10" s="25">
        <f>IFERROR(R10/L10,"-")</f>
        <v>0.080856945404285</v>
      </c>
      <c r="T10" s="157">
        <f>SUM(T6:T9)</f>
        <v>3786000</v>
      </c>
      <c r="U10" s="157">
        <f>IFERROR(T10/L10,"-")</f>
        <v>2616.4478230822</v>
      </c>
      <c r="V10" s="157">
        <f>IFERROR(T10/R10,"-")</f>
        <v>32358.974358974</v>
      </c>
      <c r="W10" s="157">
        <f>T10-H10</f>
        <v>3786000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