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<sst xmlns="http://schemas.openxmlformats.org/spreadsheetml/2006/main" uniqueCount="59">
  <si>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09月</t>
  </si>
  <si>
    <t>蜜と月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</si>
  <si>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</si>
  <si>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</si>
  <si>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</si>
  <si>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</si>
  <si>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</si>
  <si>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</si>
  <si>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</si>
  <si>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</si>
  <si>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</si>
  <si>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</si>
  <si>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</si>
  <si>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</si>
  <si>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</si>
  <si>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</si>
  <si>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</si>
  <si>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</si>
  <si>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</si>
  <si>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</si>
  <si>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</si>
  <si>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</si>
  <si>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</si>
  <si>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</si>
  <si>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</si>
  <si>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</si>
  <si>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</si>
  <si>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</si>
  <si>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</si>
  <si>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</si>
  <si>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</si>
  <si>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</si>
  <si>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</si>
  <si>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</si>
  <si>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</si>
  <si>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</si>
  <si>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</si>
  <si>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</si>
  <si>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</si>
  <si>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</si>
  <si>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</si>
  <si>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</si>
  <si>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</si>
  <si>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</si>
  <si>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</si>
  <si>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</si>
  <si>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</si>
  <si>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</si>
  <si>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</si>
  <si>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</si>
  <si>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</si>
  <si>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</si>
  <si>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</si>
  <si>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</si>
  <si>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</si>
  <si>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9/1～9/30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</si>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</sst>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0.64478332144101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6351436</v>
      </c>
      <c r="I6" s="59">
        <v>2997</v>
      </c>
      <c r="J6" s="59">
        <v>0</v>
      </c>
      <c r="K6" s="59">
        <v>290405</v>
      </c>
      <c r="L6" s="68">
        <v>1710</v>
      </c>
      <c r="M6" s="60">
        <f>IFERROR(L6/K6,"-")</f>
        <v>0.0058883283690019</v>
      </c>
      <c r="N6" s="59">
        <v>35</v>
      </c>
      <c r="O6" s="59">
        <v>703</v>
      </c>
      <c r="P6" s="60">
        <f>IFERROR(N6/(L6),"-")</f>
        <v>0.02046783625731</v>
      </c>
      <c r="Q6" s="61">
        <f>IFERROR(H6/SUM(L6:L6),"-")</f>
        <v>3714.2900584795</v>
      </c>
      <c r="R6" s="62">
        <v>151</v>
      </c>
      <c r="S6" s="60">
        <f>IF(L6=0,"-",R6/L6)</f>
        <v>0.088304093567251</v>
      </c>
      <c r="T6" s="159">
        <v>4095300</v>
      </c>
      <c r="U6" s="160">
        <f>IFERROR(T6/L6,"-")</f>
        <v>2394.9122807018</v>
      </c>
      <c r="V6" s="160">
        <f>IFERROR(T6/R6,"-")</f>
        <v>27121.19205298</v>
      </c>
      <c r="W6" s="154">
        <f>SUM(T6:T6)-SUM(H6:H6)</f>
        <v>-2256136</v>
      </c>
      <c r="X6" s="63">
        <f>SUM(T6:T6)/SUM(H6:H6)</f>
        <v>0.64478332144101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>
        <v>3</v>
      </c>
      <c r="AJ6" s="76">
        <f>IF(L6=0,"",IF(AI6=0,"",(AI6/L6)))</f>
        <v>0.0017543859649123</v>
      </c>
      <c r="AK6" s="75"/>
      <c r="AL6" s="77">
        <f>IFERROR(AK6/AI6,"-")</f>
        <v>0</v>
      </c>
      <c r="AM6" s="78"/>
      <c r="AN6" s="79">
        <f>IFERROR(AM6/AI6,"-")</f>
        <v>0</v>
      </c>
      <c r="AO6" s="80"/>
      <c r="AP6" s="80"/>
      <c r="AQ6" s="80"/>
      <c r="AR6" s="81">
        <v>32</v>
      </c>
      <c r="AS6" s="82">
        <f>IF(L6=0,"",IF(AR6=0,"",(AR6/L6)))</f>
        <v>0.018713450292398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102</v>
      </c>
      <c r="BB6" s="88">
        <f>IF(L6=0,"",IF(BA6=0,"",(BA6/L6)))</f>
        <v>0.059649122807018</v>
      </c>
      <c r="BC6" s="87">
        <v>9</v>
      </c>
      <c r="BD6" s="89">
        <f>IFERROR(BC6/BA6,"-")</f>
        <v>0.088235294117647</v>
      </c>
      <c r="BE6" s="90">
        <v>168000</v>
      </c>
      <c r="BF6" s="91">
        <f>IFERROR(BE6/BA6,"-")</f>
        <v>1647.0588235294</v>
      </c>
      <c r="BG6" s="92">
        <v>4</v>
      </c>
      <c r="BH6" s="92">
        <v>2</v>
      </c>
      <c r="BI6" s="92">
        <v>3</v>
      </c>
      <c r="BJ6" s="94">
        <v>930</v>
      </c>
      <c r="BK6" s="95">
        <f>IF(L6=0,"",IF(BJ6=0,"",(BJ6/L6)))</f>
        <v>0.54385964912281</v>
      </c>
      <c r="BL6" s="96">
        <v>63</v>
      </c>
      <c r="BM6" s="97">
        <f>IFERROR(BL6/BJ6,"-")</f>
        <v>0.067741935483871</v>
      </c>
      <c r="BN6" s="98">
        <v>1276000</v>
      </c>
      <c r="BO6" s="99">
        <f>IFERROR(BN6/BJ6,"-")</f>
        <v>1372.0430107527</v>
      </c>
      <c r="BP6" s="100">
        <v>24</v>
      </c>
      <c r="BQ6" s="100">
        <v>14</v>
      </c>
      <c r="BR6" s="100">
        <v>25</v>
      </c>
      <c r="BS6" s="101">
        <v>532</v>
      </c>
      <c r="BT6" s="102">
        <f>IF(L6=0,"",IF(BS6=0,"",(BS6/L6)))</f>
        <v>0.31111111111111</v>
      </c>
      <c r="BU6" s="103">
        <v>66</v>
      </c>
      <c r="BV6" s="104">
        <f>IFERROR(BU6/BS6,"-")</f>
        <v>0.12406015037594</v>
      </c>
      <c r="BW6" s="105">
        <v>2012300</v>
      </c>
      <c r="BX6" s="106">
        <f>IFERROR(BW6/BS6,"-")</f>
        <v>3782.5187969925</v>
      </c>
      <c r="BY6" s="107">
        <v>25</v>
      </c>
      <c r="BZ6" s="107">
        <v>8</v>
      </c>
      <c r="CA6" s="107">
        <v>33</v>
      </c>
      <c r="CB6" s="108">
        <v>111</v>
      </c>
      <c r="CC6" s="109">
        <f>IF(L6=0,"",IF(CB6=0,"",(CB6/L6)))</f>
        <v>0.064912280701754</v>
      </c>
      <c r="CD6" s="110">
        <v>13</v>
      </c>
      <c r="CE6" s="111">
        <f>IFERROR(CD6/CB6,"-")</f>
        <v>0.11711711711712</v>
      </c>
      <c r="CF6" s="112">
        <v>639000</v>
      </c>
      <c r="CG6" s="113">
        <f>IFERROR(CF6/CB6,"-")</f>
        <v>5756.7567567568</v>
      </c>
      <c r="CH6" s="114">
        <v>3</v>
      </c>
      <c r="CI6" s="114">
        <v>3</v>
      </c>
      <c r="CJ6" s="114">
        <v>7</v>
      </c>
      <c r="CK6" s="115">
        <v>151</v>
      </c>
      <c r="CL6" s="116">
        <v>4095300</v>
      </c>
      <c r="CM6" s="116">
        <v>465000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0</v>
      </c>
      <c r="J7" s="59">
        <v>0</v>
      </c>
      <c r="K7" s="59">
        <v>2</v>
      </c>
      <c r="L7" s="68">
        <v>0</v>
      </c>
      <c r="M7" s="60">
        <f>IFERROR(L7/K7,"-")</f>
        <v>0</v>
      </c>
      <c r="N7" s="59">
        <v>0</v>
      </c>
      <c r="O7" s="59">
        <v>0</v>
      </c>
      <c r="P7" s="60" t="str">
        <f>IFERROR(N7/(L7),"-")</f>
        <v>-</v>
      </c>
      <c r="Q7" s="61" t="str">
        <f>IFERROR(H7/SUM(L7:L7),"-")</f>
        <v>-</v>
      </c>
      <c r="R7" s="62">
        <v>0</v>
      </c>
      <c r="S7" s="60" t="str">
        <f>IF(L7=0,"-",R7/L7)</f>
        <v>-</v>
      </c>
      <c r="T7" s="159"/>
      <c r="U7" s="160" t="str">
        <f>IFERROR(T7/L7,"-")</f>
        <v>-</v>
      </c>
      <c r="V7" s="160" t="str">
        <f>IFERROR(T7/R7,"-")</f>
        <v>-</v>
      </c>
      <c r="W7" s="154">
        <f>SUM(T7:T7)-SUM(H7:H7)</f>
        <v>0</v>
      </c>
      <c r="X7" s="63" t="str">
        <f>SUM(T7:T7)/SUM(H7:H7)</f>
        <v>0</v>
      </c>
      <c r="Y7" s="57"/>
      <c r="Z7" s="69"/>
      <c r="AA7" s="70" t="str">
        <f>IF(L7=0,"",IF(Z7=0,"",(Z7/L7)))</f>
        <v/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/>
      <c r="AJ7" s="76" t="str">
        <f>IF(L7=0,"",IF(AI7=0,"",(AI7/L7)))</f>
        <v/>
      </c>
      <c r="AK7" s="75"/>
      <c r="AL7" s="77" t="str">
        <f>IFERROR(AK7/AI7,"-")</f>
        <v>-</v>
      </c>
      <c r="AM7" s="78"/>
      <c r="AN7" s="79" t="str">
        <f>IFERROR(AM7/AI7,"-")</f>
        <v>-</v>
      </c>
      <c r="AO7" s="80"/>
      <c r="AP7" s="80"/>
      <c r="AQ7" s="80"/>
      <c r="AR7" s="81"/>
      <c r="AS7" s="82" t="str">
        <f>IF(L7=0,"",IF(AR7=0,"",(AR7/L7)))</f>
        <v/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 t="str">
        <f>IF(L7=0,"",IF(BA7=0,"",(BA7/L7)))</f>
        <v/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/>
      <c r="BK7" s="95" t="str">
        <f>IF(L7=0,"",IF(BJ7=0,"",(BJ7/L7)))</f>
        <v/>
      </c>
      <c r="BL7" s="96"/>
      <c r="BM7" s="97" t="str">
        <f>IFERROR(BL7/BJ7,"-")</f>
        <v>-</v>
      </c>
      <c r="BN7" s="98"/>
      <c r="BO7" s="99" t="str">
        <f>IFERROR(BN7/BJ7,"-")</f>
        <v>-</v>
      </c>
      <c r="BP7" s="100"/>
      <c r="BQ7" s="100"/>
      <c r="BR7" s="100"/>
      <c r="BS7" s="101"/>
      <c r="BT7" s="102" t="str">
        <f>IF(L7=0,"",IF(BS7=0,"",(BS7/L7)))</f>
        <v/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 t="str">
        <f>IF(L7=0,"",IF(CB7=0,"",(CB7/L7)))</f>
        <v/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0</v>
      </c>
      <c r="CL7" s="116"/>
      <c r="CM7" s="116"/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2997</v>
      </c>
      <c r="J10" s="24">
        <f>SUM(J6:J9)</f>
        <v>0</v>
      </c>
      <c r="K10" s="24">
        <f>SUM(K6:K9)</f>
        <v>290407</v>
      </c>
      <c r="L10" s="24">
        <f>SUM(L6:L9)</f>
        <v>1710</v>
      </c>
      <c r="M10" s="25">
        <f>IFERROR(L10/K10,"-")</f>
        <v>0.0058882878167537</v>
      </c>
      <c r="N10" s="56">
        <f>SUM(N6:N9)</f>
        <v>35</v>
      </c>
      <c r="O10" s="56">
        <f>SUM(O6:O9)</f>
        <v>703</v>
      </c>
      <c r="P10" s="25">
        <f>IFERROR(N10/L10,"-")</f>
        <v>0.02046783625731</v>
      </c>
      <c r="Q10" s="26">
        <f>IFERROR(H10/L10,"-")</f>
        <v>0</v>
      </c>
      <c r="R10" s="27">
        <f>SUM(R6:R9)</f>
        <v>151</v>
      </c>
      <c r="S10" s="25">
        <f>IFERROR(R10/L10,"-")</f>
        <v>0.088304093567251</v>
      </c>
      <c r="T10" s="157">
        <f>SUM(T6:T9)</f>
        <v>4095300</v>
      </c>
      <c r="U10" s="157">
        <f>IFERROR(T10/L10,"-")</f>
        <v>2394.9122807018</v>
      </c>
      <c r="V10" s="157">
        <f>IFERROR(T10/R10,"-")</f>
        <v>27121.19205298</v>
      </c>
      <c r="W10" s="157">
        <f>T10-H10</f>
        <v>4095300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