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<sst xmlns="http://schemas.openxmlformats.org/spreadsheetml/2006/main" uniqueCount="59">
  <si>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08月</t>
  </si>
  <si>
    <t>蜜と月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</si>
  <si>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</si>
  <si>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</si>
  <si>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</si>
  <si>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</si>
  <si>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</si>
  <si>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</si>
  <si>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</si>
  <si>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</si>
  <si>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</si>
  <si>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</si>
  <si>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</si>
  <si>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</si>
  <si>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</si>
  <si>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</si>
  <si>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</si>
  <si>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</si>
  <si>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</si>
  <si>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</si>
  <si>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</si>
  <si>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</si>
  <si>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</si>
  <si>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</si>
  <si>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</si>
  <si>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</si>
  <si>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</si>
  <si>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</si>
  <si>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</si>
  <si>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</si>
  <si>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</si>
  <si>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</si>
  <si>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</si>
  <si>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</si>
  <si>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</si>
  <si>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</si>
  <si>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</si>
  <si>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</si>
  <si>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</si>
  <si>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</si>
  <si>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</si>
  <si>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</si>
  <si>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</si>
  <si>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</si>
  <si>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</si>
  <si>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</si>
  <si>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</si>
  <si>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</si>
  <si>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</si>
  <si>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</si>
  <si>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</si>
  <si>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</si>
  <si>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</si>
  <si>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</si>
  <si>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</si>
  <si>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8/1～8/31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</si>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</sst>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1.1198879042111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7243091</v>
      </c>
      <c r="I6" s="59">
        <v>3811</v>
      </c>
      <c r="J6" s="59">
        <v>0</v>
      </c>
      <c r="K6" s="59">
        <v>344740</v>
      </c>
      <c r="L6" s="68">
        <v>2268</v>
      </c>
      <c r="M6" s="60">
        <f>IFERROR(L6/K6,"-")</f>
        <v>0.0065788710332424</v>
      </c>
      <c r="N6" s="59">
        <v>61</v>
      </c>
      <c r="O6" s="59">
        <v>943</v>
      </c>
      <c r="P6" s="60">
        <f>IFERROR(N6/(L6),"-")</f>
        <v>0.02689594356261</v>
      </c>
      <c r="Q6" s="61">
        <f>IFERROR(H6/SUM(L6:L6),"-")</f>
        <v>3193.6027336861</v>
      </c>
      <c r="R6" s="62">
        <v>210</v>
      </c>
      <c r="S6" s="60">
        <f>IF(L6=0,"-",R6/L6)</f>
        <v>0.092592592592593</v>
      </c>
      <c r="T6" s="159">
        <v>8111450</v>
      </c>
      <c r="U6" s="160">
        <f>IFERROR(T6/L6,"-")</f>
        <v>3576.4770723104</v>
      </c>
      <c r="V6" s="160">
        <f>IFERROR(T6/R6,"-")</f>
        <v>38625.952380952</v>
      </c>
      <c r="W6" s="154">
        <f>SUM(T6:T6)-SUM(H6:H6)</f>
        <v>868359</v>
      </c>
      <c r="X6" s="63">
        <f>SUM(T6:T6)/SUM(H6:H6)</f>
        <v>1.1198879042111</v>
      </c>
      <c r="Y6" s="57"/>
      <c r="Z6" s="69">
        <v>1</v>
      </c>
      <c r="AA6" s="70">
        <f>IF(L6=0,"",IF(Z6=0,"",(Z6/L6)))</f>
        <v>0.00044091710758377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3</v>
      </c>
      <c r="AJ6" s="76">
        <f>IF(L6=0,"",IF(AI6=0,"",(AI6/L6)))</f>
        <v>0.0013227513227513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41</v>
      </c>
      <c r="AS6" s="82">
        <f>IF(L6=0,"",IF(AR6=0,"",(AR6/L6)))</f>
        <v>0.018077601410935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119</v>
      </c>
      <c r="BB6" s="88">
        <f>IF(L6=0,"",IF(BA6=0,"",(BA6/L6)))</f>
        <v>0.052469135802469</v>
      </c>
      <c r="BC6" s="87">
        <v>8</v>
      </c>
      <c r="BD6" s="89">
        <f>IFERROR(BC6/BA6,"-")</f>
        <v>0.067226890756303</v>
      </c>
      <c r="BE6" s="90">
        <v>93000</v>
      </c>
      <c r="BF6" s="91">
        <f>IFERROR(BE6/BA6,"-")</f>
        <v>781.51260504202</v>
      </c>
      <c r="BG6" s="92">
        <v>5</v>
      </c>
      <c r="BH6" s="92">
        <v>1</v>
      </c>
      <c r="BI6" s="92">
        <v>2</v>
      </c>
      <c r="BJ6" s="94">
        <v>1259</v>
      </c>
      <c r="BK6" s="95">
        <f>IF(L6=0,"",IF(BJ6=0,"",(BJ6/L6)))</f>
        <v>0.55511463844797</v>
      </c>
      <c r="BL6" s="96">
        <v>101</v>
      </c>
      <c r="BM6" s="97">
        <f>IFERROR(BL6/BJ6,"-")</f>
        <v>0.08022239872915</v>
      </c>
      <c r="BN6" s="98">
        <v>3251000</v>
      </c>
      <c r="BO6" s="99">
        <f>IFERROR(BN6/BJ6,"-")</f>
        <v>2582.208101668</v>
      </c>
      <c r="BP6" s="100">
        <v>42</v>
      </c>
      <c r="BQ6" s="100">
        <v>17</v>
      </c>
      <c r="BR6" s="100">
        <v>42</v>
      </c>
      <c r="BS6" s="101">
        <v>725</v>
      </c>
      <c r="BT6" s="102">
        <f>IF(L6=0,"",IF(BS6=0,"",(BS6/L6)))</f>
        <v>0.31966490299824</v>
      </c>
      <c r="BU6" s="103">
        <v>87</v>
      </c>
      <c r="BV6" s="104">
        <f>IFERROR(BU6/BS6,"-")</f>
        <v>0.12</v>
      </c>
      <c r="BW6" s="105">
        <v>3418450</v>
      </c>
      <c r="BX6" s="106">
        <f>IFERROR(BW6/BS6,"-")</f>
        <v>4715.1034482759</v>
      </c>
      <c r="BY6" s="107">
        <v>45</v>
      </c>
      <c r="BZ6" s="107">
        <v>9</v>
      </c>
      <c r="CA6" s="107">
        <v>33</v>
      </c>
      <c r="CB6" s="108">
        <v>120</v>
      </c>
      <c r="CC6" s="109">
        <f>IF(L6=0,"",IF(CB6=0,"",(CB6/L6)))</f>
        <v>0.052910052910053</v>
      </c>
      <c r="CD6" s="110">
        <v>14</v>
      </c>
      <c r="CE6" s="111">
        <f>IFERROR(CD6/CB6,"-")</f>
        <v>0.11666666666667</v>
      </c>
      <c r="CF6" s="112">
        <v>1349000</v>
      </c>
      <c r="CG6" s="113">
        <f>IFERROR(CF6/CB6,"-")</f>
        <v>11241.666666667</v>
      </c>
      <c r="CH6" s="114">
        <v>5</v>
      </c>
      <c r="CI6" s="114">
        <v>1</v>
      </c>
      <c r="CJ6" s="114">
        <v>8</v>
      </c>
      <c r="CK6" s="115">
        <v>210</v>
      </c>
      <c r="CL6" s="116">
        <v>8111450</v>
      </c>
      <c r="CM6" s="116">
        <v>1060000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15</v>
      </c>
      <c r="L7" s="68">
        <v>0</v>
      </c>
      <c r="M7" s="60">
        <f>IFERROR(L7/K7,"-")</f>
        <v>0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3811</v>
      </c>
      <c r="J10" s="24">
        <f>SUM(J6:J9)</f>
        <v>0</v>
      </c>
      <c r="K10" s="24">
        <f>SUM(K6:K9)</f>
        <v>344755</v>
      </c>
      <c r="L10" s="24">
        <f>SUM(L6:L9)</f>
        <v>2268</v>
      </c>
      <c r="M10" s="25">
        <f>IFERROR(L10/K10,"-")</f>
        <v>0.0065785847920987</v>
      </c>
      <c r="N10" s="56">
        <f>SUM(N6:N9)</f>
        <v>61</v>
      </c>
      <c r="O10" s="56">
        <f>SUM(O6:O9)</f>
        <v>943</v>
      </c>
      <c r="P10" s="25">
        <f>IFERROR(N10/L10,"-")</f>
        <v>0.02689594356261</v>
      </c>
      <c r="Q10" s="26">
        <f>IFERROR(H10/L10,"-")</f>
        <v>0</v>
      </c>
      <c r="R10" s="27">
        <f>SUM(R6:R9)</f>
        <v>210</v>
      </c>
      <c r="S10" s="25">
        <f>IFERROR(R10/L10,"-")</f>
        <v>0.092592592592593</v>
      </c>
      <c r="T10" s="157">
        <f>SUM(T6:T9)</f>
        <v>8111450</v>
      </c>
      <c r="U10" s="157">
        <f>IFERROR(T10/L10,"-")</f>
        <v>3576.4770723104</v>
      </c>
      <c r="V10" s="157">
        <f>IFERROR(T10/R10,"-")</f>
        <v>38625.952380952</v>
      </c>
      <c r="W10" s="157">
        <f>T10-H10</f>
        <v>8111450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