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<sst xmlns="http://schemas.openxmlformats.org/spreadsheetml/2006/main" uniqueCount="59">
  <si>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06月</t>
  </si>
  <si>
    <t>蜜と月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</si>
  <si>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</si>
  <si>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</si>
  <si>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</si>
  <si>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</si>
  <si>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</si>
  <si>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</si>
  <si>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</si>
  <si>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</si>
  <si>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</si>
  <si>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</si>
  <si>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</si>
  <si>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</si>
  <si>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</si>
  <si>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</si>
  <si>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</si>
  <si>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</si>
  <si>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</si>
  <si>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</si>
  <si>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</si>
  <si>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</si>
  <si>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</si>
  <si>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</si>
  <si>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</si>
  <si>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</si>
  <si>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</si>
  <si>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</si>
  <si>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</si>
  <si>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</si>
  <si>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</si>
  <si>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</si>
  <si>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</si>
  <si>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</si>
  <si>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</si>
  <si>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</si>
  <si>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</si>
  <si>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</si>
  <si>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</si>
  <si>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</si>
  <si>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</si>
  <si>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</si>
  <si>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</si>
  <si>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</si>
  <si>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</si>
  <si>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</si>
  <si>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</si>
  <si>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</si>
  <si>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</si>
  <si>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</si>
  <si>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</si>
  <si>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</si>
  <si>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</si>
  <si>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ADIT</t>
  </si>
  <si>
    <t>YDN（ディスプレイ）</t>
  </si>
  <si>
    <t>6/1～6/30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</si>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</sst>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1.7141640251771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7616599</v>
      </c>
      <c r="I6" s="59">
        <v>4886</v>
      </c>
      <c r="J6" s="59">
        <v>0</v>
      </c>
      <c r="K6" s="59">
        <v>406367</v>
      </c>
      <c r="L6" s="68">
        <v>2965</v>
      </c>
      <c r="M6" s="60">
        <f>IFERROR(L6/K6,"-")</f>
        <v>0.0072963601867278</v>
      </c>
      <c r="N6" s="59">
        <v>86</v>
      </c>
      <c r="O6" s="59">
        <v>1167</v>
      </c>
      <c r="P6" s="60">
        <f>IFERROR(N6/(L6),"-")</f>
        <v>0.029005059021922</v>
      </c>
      <c r="Q6" s="61">
        <f>IFERROR(H6/SUM(L6:L6),"-")</f>
        <v>2568.8360876897</v>
      </c>
      <c r="R6" s="62">
        <v>274</v>
      </c>
      <c r="S6" s="60">
        <f>IF(L6=0,"-",R6/L6)</f>
        <v>0.092411467116358</v>
      </c>
      <c r="T6" s="159">
        <v>13056100</v>
      </c>
      <c r="U6" s="160">
        <f>IFERROR(T6/L6,"-")</f>
        <v>4403.4064080944</v>
      </c>
      <c r="V6" s="160">
        <f>IFERROR(T6/R6,"-")</f>
        <v>47650</v>
      </c>
      <c r="W6" s="154">
        <f>SUM(T6:T6)-SUM(H6:H6)</f>
        <v>5439501</v>
      </c>
      <c r="X6" s="63">
        <f>SUM(T6:T6)/SUM(H6:H6)</f>
        <v>1.7141640251771</v>
      </c>
      <c r="Y6" s="57"/>
      <c r="Z6" s="69">
        <v>2</v>
      </c>
      <c r="AA6" s="70">
        <f>IF(L6=0,"",IF(Z6=0,"",(Z6/L6)))</f>
        <v>0.00067453625632378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>
        <v>9</v>
      </c>
      <c r="AJ6" s="76">
        <f>IF(L6=0,"",IF(AI6=0,"",(AI6/L6)))</f>
        <v>0.003035413153457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42</v>
      </c>
      <c r="AS6" s="82">
        <f>IF(L6=0,"",IF(AR6=0,"",(AR6/L6)))</f>
        <v>0.014165261382799</v>
      </c>
      <c r="AT6" s="81">
        <v>2</v>
      </c>
      <c r="AU6" s="83">
        <f>IFERROR(AT6/AR6,"-")</f>
        <v>0.047619047619048</v>
      </c>
      <c r="AV6" s="84">
        <v>9000</v>
      </c>
      <c r="AW6" s="85">
        <f>IFERROR(AV6/AR6,"-")</f>
        <v>214.28571428571</v>
      </c>
      <c r="AX6" s="86">
        <v>1</v>
      </c>
      <c r="AY6" s="86">
        <v>1</v>
      </c>
      <c r="AZ6" s="86"/>
      <c r="BA6" s="87">
        <v>140</v>
      </c>
      <c r="BB6" s="88">
        <f>IF(L6=0,"",IF(BA6=0,"",(BA6/L6)))</f>
        <v>0.047217537942664</v>
      </c>
      <c r="BC6" s="87">
        <v>5</v>
      </c>
      <c r="BD6" s="89">
        <f>IFERROR(BC6/BA6,"-")</f>
        <v>0.035714285714286</v>
      </c>
      <c r="BE6" s="90">
        <v>29000</v>
      </c>
      <c r="BF6" s="91">
        <f>IFERROR(BE6/BA6,"-")</f>
        <v>207.14285714286</v>
      </c>
      <c r="BG6" s="92">
        <v>2</v>
      </c>
      <c r="BH6" s="92">
        <v>2</v>
      </c>
      <c r="BI6" s="92">
        <v>1</v>
      </c>
      <c r="BJ6" s="94">
        <v>1518</v>
      </c>
      <c r="BK6" s="95">
        <f>IF(L6=0,"",IF(BJ6=0,"",(BJ6/L6)))</f>
        <v>0.51197301854975</v>
      </c>
      <c r="BL6" s="96">
        <v>109</v>
      </c>
      <c r="BM6" s="97">
        <f>IFERROR(BL6/BJ6,"-")</f>
        <v>0.071805006587615</v>
      </c>
      <c r="BN6" s="98">
        <v>2488500</v>
      </c>
      <c r="BO6" s="99">
        <f>IFERROR(BN6/BJ6,"-")</f>
        <v>1639.3280632411</v>
      </c>
      <c r="BP6" s="100">
        <v>49</v>
      </c>
      <c r="BQ6" s="100">
        <v>17</v>
      </c>
      <c r="BR6" s="100">
        <v>43</v>
      </c>
      <c r="BS6" s="101">
        <v>1072</v>
      </c>
      <c r="BT6" s="102">
        <f>IF(L6=0,"",IF(BS6=0,"",(BS6/L6)))</f>
        <v>0.36155143338954</v>
      </c>
      <c r="BU6" s="103">
        <v>128</v>
      </c>
      <c r="BV6" s="104">
        <f>IFERROR(BU6/BS6,"-")</f>
        <v>0.11940298507463</v>
      </c>
      <c r="BW6" s="105">
        <v>7451600</v>
      </c>
      <c r="BX6" s="106">
        <f>IFERROR(BW6/BS6,"-")</f>
        <v>6951.1194029851</v>
      </c>
      <c r="BY6" s="107">
        <v>40</v>
      </c>
      <c r="BZ6" s="107">
        <v>17</v>
      </c>
      <c r="CA6" s="107">
        <v>71</v>
      </c>
      <c r="CB6" s="108">
        <v>182</v>
      </c>
      <c r="CC6" s="109">
        <f>IF(L6=0,"",IF(CB6=0,"",(CB6/L6)))</f>
        <v>0.061382799325464</v>
      </c>
      <c r="CD6" s="110">
        <v>30</v>
      </c>
      <c r="CE6" s="111">
        <f>IFERROR(CD6/CB6,"-")</f>
        <v>0.16483516483516</v>
      </c>
      <c r="CF6" s="112">
        <v>3078000</v>
      </c>
      <c r="CG6" s="113">
        <f>IFERROR(CF6/CB6,"-")</f>
        <v>16912.087912088</v>
      </c>
      <c r="CH6" s="114">
        <v>10</v>
      </c>
      <c r="CI6" s="114">
        <v>3</v>
      </c>
      <c r="CJ6" s="114">
        <v>17</v>
      </c>
      <c r="CK6" s="115">
        <v>274</v>
      </c>
      <c r="CL6" s="116">
        <v>13056100</v>
      </c>
      <c r="CM6" s="116">
        <v>748000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>
        <f>X7</f>
        <v>1.5297427971307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756990</v>
      </c>
      <c r="I7" s="59">
        <v>1123</v>
      </c>
      <c r="J7" s="59">
        <v>0</v>
      </c>
      <c r="K7" s="59">
        <v>26031</v>
      </c>
      <c r="L7" s="68">
        <v>805</v>
      </c>
      <c r="M7" s="60">
        <f>IFERROR(L7/K7,"-")</f>
        <v>0.030924666743498</v>
      </c>
      <c r="N7" s="59">
        <v>12</v>
      </c>
      <c r="O7" s="59">
        <v>397</v>
      </c>
      <c r="P7" s="60">
        <f>IFERROR(N7/(L7),"-")</f>
        <v>0.014906832298137</v>
      </c>
      <c r="Q7" s="61">
        <f>IFERROR(H7/SUM(L7:L7),"-")</f>
        <v>940.3602484472</v>
      </c>
      <c r="R7" s="62">
        <v>54</v>
      </c>
      <c r="S7" s="60">
        <f>IF(L7=0,"-",R7/L7)</f>
        <v>0.067080745341615</v>
      </c>
      <c r="T7" s="159">
        <v>1158000</v>
      </c>
      <c r="U7" s="160">
        <f>IFERROR(T7/L7,"-")</f>
        <v>1438.5093167702</v>
      </c>
      <c r="V7" s="160">
        <f>IFERROR(T7/R7,"-")</f>
        <v>21444.444444444</v>
      </c>
      <c r="W7" s="154">
        <f>SUM(T7:T7)-SUM(H7:H7)</f>
        <v>401010</v>
      </c>
      <c r="X7" s="63">
        <f>SUM(T7:T7)/SUM(H7:H7)</f>
        <v>1.5297427971307</v>
      </c>
      <c r="Y7" s="57"/>
      <c r="Z7" s="69">
        <v>19</v>
      </c>
      <c r="AA7" s="70">
        <f>IF(L7=0,"",IF(Z7=0,"",(Z7/L7)))</f>
        <v>0.02360248447205</v>
      </c>
      <c r="AB7" s="69"/>
      <c r="AC7" s="71">
        <f>IFERROR(AB7/Z7,"-")</f>
        <v>0</v>
      </c>
      <c r="AD7" s="72"/>
      <c r="AE7" s="73">
        <f>IFERROR(AD7/Z7,"-")</f>
        <v>0</v>
      </c>
      <c r="AF7" s="74"/>
      <c r="AG7" s="74"/>
      <c r="AH7" s="74"/>
      <c r="AI7" s="75">
        <v>119</v>
      </c>
      <c r="AJ7" s="76">
        <f>IF(L7=0,"",IF(AI7=0,"",(AI7/L7)))</f>
        <v>0.14782608695652</v>
      </c>
      <c r="AK7" s="75">
        <v>2</v>
      </c>
      <c r="AL7" s="77">
        <f>IFERROR(AK7/AI7,"-")</f>
        <v>0.016806722689076</v>
      </c>
      <c r="AM7" s="78">
        <v>6000</v>
      </c>
      <c r="AN7" s="79">
        <f>IFERROR(AM7/AI7,"-")</f>
        <v>50.420168067227</v>
      </c>
      <c r="AO7" s="80">
        <v>2</v>
      </c>
      <c r="AP7" s="80"/>
      <c r="AQ7" s="80"/>
      <c r="AR7" s="81">
        <v>112</v>
      </c>
      <c r="AS7" s="82">
        <f>IF(L7=0,"",IF(AR7=0,"",(AR7/L7)))</f>
        <v>0.13913043478261</v>
      </c>
      <c r="AT7" s="81">
        <v>3</v>
      </c>
      <c r="AU7" s="83">
        <f>IFERROR(AT7/AR7,"-")</f>
        <v>0.026785714285714</v>
      </c>
      <c r="AV7" s="84">
        <v>27000</v>
      </c>
      <c r="AW7" s="85">
        <f>IFERROR(AV7/AR7,"-")</f>
        <v>241.07142857143</v>
      </c>
      <c r="AX7" s="86"/>
      <c r="AY7" s="86">
        <v>3</v>
      </c>
      <c r="AZ7" s="86"/>
      <c r="BA7" s="87">
        <v>255</v>
      </c>
      <c r="BB7" s="88">
        <f>IF(L7=0,"",IF(BA7=0,"",(BA7/L7)))</f>
        <v>0.3167701863354</v>
      </c>
      <c r="BC7" s="87">
        <v>15</v>
      </c>
      <c r="BD7" s="89">
        <f>IFERROR(BC7/BA7,"-")</f>
        <v>0.058823529411765</v>
      </c>
      <c r="BE7" s="90">
        <v>387000</v>
      </c>
      <c r="BF7" s="91">
        <f>IFERROR(BE7/BA7,"-")</f>
        <v>1517.6470588235</v>
      </c>
      <c r="BG7" s="92">
        <v>12</v>
      </c>
      <c r="BH7" s="92">
        <v>1</v>
      </c>
      <c r="BI7" s="92">
        <v>2</v>
      </c>
      <c r="BJ7" s="94">
        <v>209</v>
      </c>
      <c r="BK7" s="95">
        <f>IF(L7=0,"",IF(BJ7=0,"",(BJ7/L7)))</f>
        <v>0.25962732919255</v>
      </c>
      <c r="BL7" s="96">
        <v>18</v>
      </c>
      <c r="BM7" s="97">
        <f>IFERROR(BL7/BJ7,"-")</f>
        <v>0.086124401913876</v>
      </c>
      <c r="BN7" s="98">
        <v>259000</v>
      </c>
      <c r="BO7" s="99">
        <f>IFERROR(BN7/BJ7,"-")</f>
        <v>1239.2344497608</v>
      </c>
      <c r="BP7" s="100">
        <v>7</v>
      </c>
      <c r="BQ7" s="100">
        <v>4</v>
      </c>
      <c r="BR7" s="100">
        <v>7</v>
      </c>
      <c r="BS7" s="101">
        <v>81</v>
      </c>
      <c r="BT7" s="102">
        <f>IF(L7=0,"",IF(BS7=0,"",(BS7/L7)))</f>
        <v>0.10062111801242</v>
      </c>
      <c r="BU7" s="103">
        <v>11</v>
      </c>
      <c r="BV7" s="104">
        <f>IFERROR(BU7/BS7,"-")</f>
        <v>0.1358024691358</v>
      </c>
      <c r="BW7" s="105">
        <v>383000</v>
      </c>
      <c r="BX7" s="106">
        <f>IFERROR(BW7/BS7,"-")</f>
        <v>4728.3950617284</v>
      </c>
      <c r="BY7" s="107">
        <v>1</v>
      </c>
      <c r="BZ7" s="107">
        <v>4</v>
      </c>
      <c r="CA7" s="107">
        <v>6</v>
      </c>
      <c r="CB7" s="108">
        <v>10</v>
      </c>
      <c r="CC7" s="109">
        <f>IF(L7=0,"",IF(CB7=0,"",(CB7/L7)))</f>
        <v>0.012422360248447</v>
      </c>
      <c r="CD7" s="110">
        <v>5</v>
      </c>
      <c r="CE7" s="111">
        <f>IFERROR(CD7/CB7,"-")</f>
        <v>0.5</v>
      </c>
      <c r="CF7" s="112">
        <v>96000</v>
      </c>
      <c r="CG7" s="113">
        <f>IFERROR(CF7/CB7,"-")</f>
        <v>9600</v>
      </c>
      <c r="CH7" s="114">
        <v>1</v>
      </c>
      <c r="CI7" s="114">
        <v>2</v>
      </c>
      <c r="CJ7" s="114">
        <v>2</v>
      </c>
      <c r="CK7" s="115">
        <v>54</v>
      </c>
      <c r="CL7" s="116">
        <v>1158000</v>
      </c>
      <c r="CM7" s="116">
        <v>273000</v>
      </c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15"/>
      <c r="B8" s="64"/>
      <c r="C8" s="64"/>
      <c r="D8" s="65"/>
      <c r="E8" s="66"/>
      <c r="F8" s="67"/>
      <c r="G8" s="67"/>
      <c r="H8" s="155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38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15"/>
      <c r="B9" s="21"/>
      <c r="C9" s="21"/>
      <c r="D9" s="16"/>
      <c r="E9" s="16"/>
      <c r="F9" s="20"/>
      <c r="G9" s="54"/>
      <c r="H9" s="156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40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7">
        <f>Z10</f>
        <v/>
      </c>
      <c r="B10" s="24"/>
      <c r="C10" s="24"/>
      <c r="D10" s="24"/>
      <c r="E10" s="24"/>
      <c r="F10" s="23" t="s">
        <v>58</v>
      </c>
      <c r="G10" s="23"/>
      <c r="H10" s="157"/>
      <c r="I10" s="24">
        <f>SUM(I6:I9)</f>
        <v>6009</v>
      </c>
      <c r="J10" s="24">
        <f>SUM(J6:J9)</f>
        <v>0</v>
      </c>
      <c r="K10" s="24">
        <f>SUM(K6:K9)</f>
        <v>432398</v>
      </c>
      <c r="L10" s="24">
        <f>SUM(L6:L9)</f>
        <v>3770</v>
      </c>
      <c r="M10" s="25">
        <f>IFERROR(L10/K10,"-")</f>
        <v>0.0087188192359817</v>
      </c>
      <c r="N10" s="56">
        <f>SUM(N6:N9)</f>
        <v>98</v>
      </c>
      <c r="O10" s="56">
        <f>SUM(O6:O9)</f>
        <v>1564</v>
      </c>
      <c r="P10" s="25">
        <f>IFERROR(N10/L10,"-")</f>
        <v>0.025994694960212</v>
      </c>
      <c r="Q10" s="26">
        <f>IFERROR(H10/L10,"-")</f>
        <v>0</v>
      </c>
      <c r="R10" s="27">
        <f>SUM(R6:R9)</f>
        <v>328</v>
      </c>
      <c r="S10" s="25">
        <f>IFERROR(R10/L10,"-")</f>
        <v>0.087002652519894</v>
      </c>
      <c r="T10" s="157">
        <f>SUM(T6:T9)</f>
        <v>14214100</v>
      </c>
      <c r="U10" s="157">
        <f>IFERROR(T10/L10,"-")</f>
        <v>3770.3183023873</v>
      </c>
      <c r="V10" s="157">
        <f>IFERROR(T10/R10,"-")</f>
        <v>43335.670731707</v>
      </c>
      <c r="W10" s="157">
        <f>T10-H10</f>
        <v>14214100</v>
      </c>
      <c r="X10" s="28" t="str">
        <f>T10/H10</f>
        <v>0</v>
      </c>
      <c r="Y10" s="3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