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<sst xmlns="http://schemas.openxmlformats.org/spreadsheetml/2006/main" uniqueCount="59">
  <si>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03月</t>
  </si>
  <si>
    <t>蜜と月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</si>
  <si>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</si>
  <si>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</si>
  <si>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</si>
  <si>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</si>
  <si>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</si>
  <si>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</si>
  <si>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</si>
  <si>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</si>
  <si>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</si>
  <si>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</si>
  <si>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</si>
  <si>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</si>
  <si>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</si>
  <si>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</si>
  <si>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</si>
  <si>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</si>
  <si>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</si>
  <si>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</si>
  <si>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</si>
  <si>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</si>
  <si>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</si>
  <si>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</si>
  <si>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</si>
  <si>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</si>
  <si>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</si>
  <si>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</si>
  <si>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</si>
  <si>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</si>
  <si>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</si>
  <si>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</si>
  <si>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</si>
  <si>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</si>
  <si>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</si>
  <si>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</si>
  <si>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</si>
  <si>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</si>
  <si>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</si>
  <si>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</si>
  <si>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</si>
  <si>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</si>
  <si>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</si>
  <si>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</si>
  <si>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</si>
  <si>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</si>
  <si>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</si>
  <si>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</si>
  <si>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</si>
  <si>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</si>
  <si>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</si>
  <si>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</si>
  <si>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</si>
  <si>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</si>
  <si>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</si>
  <si>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3/1～3/31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</si>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</sst>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2.2279588767328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2192141</v>
      </c>
      <c r="I6" s="59">
        <v>1764</v>
      </c>
      <c r="J6" s="59">
        <v>0</v>
      </c>
      <c r="K6" s="59">
        <v>107963</v>
      </c>
      <c r="L6" s="68">
        <v>1217</v>
      </c>
      <c r="M6" s="60">
        <f>IFERROR(L6/K6,"-")</f>
        <v>0.011272380352528</v>
      </c>
      <c r="N6" s="59">
        <v>48</v>
      </c>
      <c r="O6" s="59">
        <v>565</v>
      </c>
      <c r="P6" s="60">
        <f>IFERROR(N6/(L6),"-")</f>
        <v>0.039441248972884</v>
      </c>
      <c r="Q6" s="61">
        <f>IFERROR(H6/SUM(L6:L6),"-")</f>
        <v>1801.2662284306</v>
      </c>
      <c r="R6" s="62">
        <v>147</v>
      </c>
      <c r="S6" s="60">
        <f>IF(L6=0,"-",R6/L6)</f>
        <v>0.12078882497946</v>
      </c>
      <c r="T6" s="159">
        <v>4884000</v>
      </c>
      <c r="U6" s="160">
        <f>IFERROR(T6/L6,"-")</f>
        <v>4013.147082991</v>
      </c>
      <c r="V6" s="160">
        <f>IFERROR(T6/R6,"-")</f>
        <v>33224.489795918</v>
      </c>
      <c r="W6" s="154">
        <f>SUM(T6:T6)-SUM(H6:H6)</f>
        <v>2691859</v>
      </c>
      <c r="X6" s="63">
        <f>SUM(T6:T6)/SUM(H6:H6)</f>
        <v>2.2279588767328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0.00082169268693509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20</v>
      </c>
      <c r="AS6" s="82">
        <f>IF(L6=0,"",IF(AR6=0,"",(AR6/L6)))</f>
        <v>0.016433853738702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60</v>
      </c>
      <c r="BB6" s="88">
        <f>IF(L6=0,"",IF(BA6=0,"",(BA6/L6)))</f>
        <v>0.049301561216105</v>
      </c>
      <c r="BC6" s="87">
        <v>2</v>
      </c>
      <c r="BD6" s="89">
        <f>IFERROR(BC6/BA6,"-")</f>
        <v>0.033333333333333</v>
      </c>
      <c r="BE6" s="90">
        <v>38000</v>
      </c>
      <c r="BF6" s="91">
        <f>IFERROR(BE6/BA6,"-")</f>
        <v>633.33333333333</v>
      </c>
      <c r="BG6" s="92">
        <v>1</v>
      </c>
      <c r="BH6" s="92"/>
      <c r="BI6" s="92">
        <v>1</v>
      </c>
      <c r="BJ6" s="94">
        <v>657</v>
      </c>
      <c r="BK6" s="95">
        <f>IF(L6=0,"",IF(BJ6=0,"",(BJ6/L6)))</f>
        <v>0.53985209531635</v>
      </c>
      <c r="BL6" s="96">
        <v>66</v>
      </c>
      <c r="BM6" s="97">
        <f>IFERROR(BL6/BJ6,"-")</f>
        <v>0.10045662100457</v>
      </c>
      <c r="BN6" s="98">
        <v>1286000</v>
      </c>
      <c r="BO6" s="99">
        <f>IFERROR(BN6/BJ6,"-")</f>
        <v>1957.3820395738</v>
      </c>
      <c r="BP6" s="100">
        <v>30</v>
      </c>
      <c r="BQ6" s="100">
        <v>15</v>
      </c>
      <c r="BR6" s="100">
        <v>21</v>
      </c>
      <c r="BS6" s="101">
        <v>426</v>
      </c>
      <c r="BT6" s="102">
        <f>IF(L6=0,"",IF(BS6=0,"",(BS6/L6)))</f>
        <v>0.35004108463435</v>
      </c>
      <c r="BU6" s="103">
        <v>66</v>
      </c>
      <c r="BV6" s="104">
        <f>IFERROR(BU6/BS6,"-")</f>
        <v>0.15492957746479</v>
      </c>
      <c r="BW6" s="105">
        <v>3258000</v>
      </c>
      <c r="BX6" s="106">
        <f>IFERROR(BW6/BS6,"-")</f>
        <v>7647.8873239437</v>
      </c>
      <c r="BY6" s="107">
        <v>25</v>
      </c>
      <c r="BZ6" s="107">
        <v>9</v>
      </c>
      <c r="CA6" s="107">
        <v>32</v>
      </c>
      <c r="CB6" s="108">
        <v>53</v>
      </c>
      <c r="CC6" s="109">
        <f>IF(L6=0,"",IF(CB6=0,"",(CB6/L6)))</f>
        <v>0.04354971240756</v>
      </c>
      <c r="CD6" s="110">
        <v>13</v>
      </c>
      <c r="CE6" s="111">
        <f>IFERROR(CD6/CB6,"-")</f>
        <v>0.24528301886792</v>
      </c>
      <c r="CF6" s="112">
        <v>302000</v>
      </c>
      <c r="CG6" s="113">
        <f>IFERROR(CF6/CB6,"-")</f>
        <v>5698.1132075472</v>
      </c>
      <c r="CH6" s="114">
        <v>6</v>
      </c>
      <c r="CI6" s="114">
        <v>1</v>
      </c>
      <c r="CJ6" s="114">
        <v>6</v>
      </c>
      <c r="CK6" s="115">
        <v>147</v>
      </c>
      <c r="CL6" s="116">
        <v>4884000</v>
      </c>
      <c r="CM6" s="116">
        <v>740000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>
        <f>X7</f>
        <v>1.164499726114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1290683</v>
      </c>
      <c r="I7" s="59">
        <v>1369</v>
      </c>
      <c r="J7" s="59">
        <v>0</v>
      </c>
      <c r="K7" s="59">
        <v>21974</v>
      </c>
      <c r="L7" s="68">
        <v>940</v>
      </c>
      <c r="M7" s="60">
        <f>IFERROR(L7/K7,"-")</f>
        <v>0.042777828342587</v>
      </c>
      <c r="N7" s="59">
        <v>11</v>
      </c>
      <c r="O7" s="59">
        <v>415</v>
      </c>
      <c r="P7" s="60">
        <f>IFERROR(N7/(L7),"-")</f>
        <v>0.011702127659574</v>
      </c>
      <c r="Q7" s="61">
        <f>IFERROR(H7/SUM(L7:L7),"-")</f>
        <v>1373.0670212766</v>
      </c>
      <c r="R7" s="62">
        <v>64</v>
      </c>
      <c r="S7" s="60">
        <f>IF(L7=0,"-",R7/L7)</f>
        <v>0.068085106382979</v>
      </c>
      <c r="T7" s="159">
        <v>1503000</v>
      </c>
      <c r="U7" s="160">
        <f>IFERROR(T7/L7,"-")</f>
        <v>1598.9361702128</v>
      </c>
      <c r="V7" s="160">
        <f>IFERROR(T7/R7,"-")</f>
        <v>23484.375</v>
      </c>
      <c r="W7" s="154">
        <f>SUM(T7:T7)-SUM(H7:H7)</f>
        <v>212317</v>
      </c>
      <c r="X7" s="63">
        <f>SUM(T7:T7)/SUM(H7:H7)</f>
        <v>1.164499726114</v>
      </c>
      <c r="Y7" s="57"/>
      <c r="Z7" s="69">
        <v>15</v>
      </c>
      <c r="AA7" s="70">
        <f>IF(L7=0,"",IF(Z7=0,"",(Z7/L7)))</f>
        <v>0.015957446808511</v>
      </c>
      <c r="AB7" s="69">
        <v>1</v>
      </c>
      <c r="AC7" s="71">
        <f>IFERROR(AB7/Z7,"-")</f>
        <v>0.066666666666667</v>
      </c>
      <c r="AD7" s="72">
        <v>16000</v>
      </c>
      <c r="AE7" s="73">
        <f>IFERROR(AD7/Z7,"-")</f>
        <v>1066.6666666667</v>
      </c>
      <c r="AF7" s="74"/>
      <c r="AG7" s="74"/>
      <c r="AH7" s="74">
        <v>1</v>
      </c>
      <c r="AI7" s="75">
        <v>69</v>
      </c>
      <c r="AJ7" s="76">
        <f>IF(L7=0,"",IF(AI7=0,"",(AI7/L7)))</f>
        <v>0.073404255319149</v>
      </c>
      <c r="AK7" s="75">
        <v>1</v>
      </c>
      <c r="AL7" s="77">
        <f>IFERROR(AK7/AI7,"-")</f>
        <v>0.014492753623188</v>
      </c>
      <c r="AM7" s="78">
        <v>8000</v>
      </c>
      <c r="AN7" s="79">
        <f>IFERROR(AM7/AI7,"-")</f>
        <v>115.94202898551</v>
      </c>
      <c r="AO7" s="80"/>
      <c r="AP7" s="80">
        <v>1</v>
      </c>
      <c r="AQ7" s="80"/>
      <c r="AR7" s="81">
        <v>96</v>
      </c>
      <c r="AS7" s="82">
        <f>IF(L7=0,"",IF(AR7=0,"",(AR7/L7)))</f>
        <v>0.10212765957447</v>
      </c>
      <c r="AT7" s="81"/>
      <c r="AU7" s="83">
        <f>IFERROR(AT7/AR7,"-")</f>
        <v>0</v>
      </c>
      <c r="AV7" s="84"/>
      <c r="AW7" s="85">
        <f>IFERROR(AV7/AR7,"-")</f>
        <v>0</v>
      </c>
      <c r="AX7" s="86"/>
      <c r="AY7" s="86"/>
      <c r="AZ7" s="86"/>
      <c r="BA7" s="87">
        <v>242</v>
      </c>
      <c r="BB7" s="88">
        <f>IF(L7=0,"",IF(BA7=0,"",(BA7/L7)))</f>
        <v>0.25744680851064</v>
      </c>
      <c r="BC7" s="87">
        <v>16</v>
      </c>
      <c r="BD7" s="89">
        <f>IFERROR(BC7/BA7,"-")</f>
        <v>0.066115702479339</v>
      </c>
      <c r="BE7" s="90">
        <v>161000</v>
      </c>
      <c r="BF7" s="91">
        <f>IFERROR(BE7/BA7,"-")</f>
        <v>665.28925619835</v>
      </c>
      <c r="BG7" s="92">
        <v>7</v>
      </c>
      <c r="BH7" s="92">
        <v>4</v>
      </c>
      <c r="BI7" s="92">
        <v>5</v>
      </c>
      <c r="BJ7" s="94">
        <v>319</v>
      </c>
      <c r="BK7" s="95">
        <f>IF(L7=0,"",IF(BJ7=0,"",(BJ7/L7)))</f>
        <v>0.33936170212766</v>
      </c>
      <c r="BL7" s="96">
        <v>22</v>
      </c>
      <c r="BM7" s="97">
        <f>IFERROR(BL7/BJ7,"-")</f>
        <v>0.068965517241379</v>
      </c>
      <c r="BN7" s="98">
        <v>635000</v>
      </c>
      <c r="BO7" s="99">
        <f>IFERROR(BN7/BJ7,"-")</f>
        <v>1990.5956112853</v>
      </c>
      <c r="BP7" s="100">
        <v>8</v>
      </c>
      <c r="BQ7" s="100">
        <v>1</v>
      </c>
      <c r="BR7" s="100">
        <v>13</v>
      </c>
      <c r="BS7" s="101">
        <v>171</v>
      </c>
      <c r="BT7" s="102">
        <f>IF(L7=0,"",IF(BS7=0,"",(BS7/L7)))</f>
        <v>0.18191489361702</v>
      </c>
      <c r="BU7" s="103">
        <v>17</v>
      </c>
      <c r="BV7" s="104">
        <f>IFERROR(BU7/BS7,"-")</f>
        <v>0.099415204678363</v>
      </c>
      <c r="BW7" s="105">
        <v>253000</v>
      </c>
      <c r="BX7" s="106">
        <f>IFERROR(BW7/BS7,"-")</f>
        <v>1479.5321637427</v>
      </c>
      <c r="BY7" s="107">
        <v>12</v>
      </c>
      <c r="BZ7" s="107">
        <v>2</v>
      </c>
      <c r="CA7" s="107">
        <v>3</v>
      </c>
      <c r="CB7" s="108">
        <v>28</v>
      </c>
      <c r="CC7" s="109">
        <f>IF(L7=0,"",IF(CB7=0,"",(CB7/L7)))</f>
        <v>0.029787234042553</v>
      </c>
      <c r="CD7" s="110">
        <v>7</v>
      </c>
      <c r="CE7" s="111">
        <f>IFERROR(CD7/CB7,"-")</f>
        <v>0.25</v>
      </c>
      <c r="CF7" s="112">
        <v>430000</v>
      </c>
      <c r="CG7" s="113">
        <f>IFERROR(CF7/CB7,"-")</f>
        <v>15357.142857143</v>
      </c>
      <c r="CH7" s="114">
        <v>4</v>
      </c>
      <c r="CI7" s="114">
        <v>2</v>
      </c>
      <c r="CJ7" s="114">
        <v>1</v>
      </c>
      <c r="CK7" s="115">
        <v>64</v>
      </c>
      <c r="CL7" s="116">
        <v>1503000</v>
      </c>
      <c r="CM7" s="116">
        <v>393000</v>
      </c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3133</v>
      </c>
      <c r="J10" s="24">
        <f>SUM(J6:J9)</f>
        <v>0</v>
      </c>
      <c r="K10" s="24">
        <f>SUM(K6:K9)</f>
        <v>129937</v>
      </c>
      <c r="L10" s="24">
        <f>SUM(L6:L9)</f>
        <v>2157</v>
      </c>
      <c r="M10" s="25">
        <f>IFERROR(L10/K10,"-")</f>
        <v>0.016600352478509</v>
      </c>
      <c r="N10" s="56">
        <f>SUM(N6:N9)</f>
        <v>59</v>
      </c>
      <c r="O10" s="56">
        <f>SUM(O6:O9)</f>
        <v>980</v>
      </c>
      <c r="P10" s="25">
        <f>IFERROR(N10/L10,"-")</f>
        <v>0.027352804821511</v>
      </c>
      <c r="Q10" s="26">
        <f>IFERROR(H10/L10,"-")</f>
        <v>0</v>
      </c>
      <c r="R10" s="27">
        <f>SUM(R6:R9)</f>
        <v>211</v>
      </c>
      <c r="S10" s="25">
        <f>IFERROR(R10/L10,"-")</f>
        <v>0.097821047751507</v>
      </c>
      <c r="T10" s="157">
        <f>SUM(T6:T9)</f>
        <v>6387000</v>
      </c>
      <c r="U10" s="157">
        <f>IFERROR(T10/L10,"-")</f>
        <v>2961.0570236439</v>
      </c>
      <c r="V10" s="157">
        <f>IFERROR(T10/R10,"-")</f>
        <v>30270.142180095</v>
      </c>
      <c r="W10" s="157">
        <f>T10-H10</f>
        <v>6387000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