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<sst xmlns="http://schemas.openxmlformats.org/spreadsheetml/2006/main" uniqueCount="61">
  <si>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</si>
  <si>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</si>
  <si>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</si>
  <si>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</si>
  <si>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</si>
  <si>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</si>
  <si>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</si>
  <si>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</si>
  <si>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</si>
  <si>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</si>
  <si>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</si>
  <si>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</si>
  <si>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</si>
  <si>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</si>
  <si>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</si>
  <si>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</si>
  <si>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</si>
  <si>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</si>
  <si>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</si>
  <si>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</si>
  <si>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</si>
  <si>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</si>
  <si>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</si>
  <si>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</si>
  <si>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</si>
  <si>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わくドキ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</si>
  <si>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</si>
  <si>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</si>
  <si>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</si>
  <si>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</si>
  <si>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</si>
  <si>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</si>
  <si>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</si>
  <si>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</si>
  <si>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</si>
  <si>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</si>
  <si>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</si>
  <si>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</si>
  <si>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</si>
  <si>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</si>
  <si>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</si>
  <si>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</si>
  <si>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</si>
  <si>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</si>
  <si>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</si>
  <si>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</si>
  <si>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</si>
  <si>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</si>
  <si>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</si>
  <si>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</si>
  <si>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</si>
  <si>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</si>
  <si>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</si>
  <si>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</si>
  <si>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</si>
  <si>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</si>
  <si>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</si>
  <si>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</si>
  <si>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</si>
  <si>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7/1～7/31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</si>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</sst>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654994</v>
      </c>
      <c r="E6" s="36">
        <v>1872</v>
      </c>
      <c r="F6" s="36">
        <v>0</v>
      </c>
      <c r="G6" s="36">
        <v>36470</v>
      </c>
      <c r="H6" s="43">
        <v>370</v>
      </c>
      <c r="I6" s="44">
        <v>0</v>
      </c>
      <c r="J6" s="47">
        <f>H6+I6</f>
        <v>370</v>
      </c>
      <c r="K6" s="37">
        <f>IFERROR(J6/G6,"-")</f>
        <v>0.010145324924596</v>
      </c>
      <c r="L6" s="36">
        <v>15</v>
      </c>
      <c r="M6" s="36">
        <v>78</v>
      </c>
      <c r="N6" s="37">
        <f>IFERROR(L6/J6,"-")</f>
        <v>0.040540540540541</v>
      </c>
      <c r="O6" s="38">
        <f>IFERROR(D6/J6,"-")</f>
        <v>1770.2540540541</v>
      </c>
      <c r="P6" s="39">
        <v>36</v>
      </c>
      <c r="Q6" s="37">
        <f>IFERROR(P6/J6,"-")</f>
        <v>0.097297297297297</v>
      </c>
      <c r="R6" s="213">
        <v>1069000</v>
      </c>
      <c r="S6" s="214">
        <f>IFERROR(R6/J6,"-")</f>
        <v>2889.1891891892</v>
      </c>
      <c r="T6" s="214">
        <f>IFERROR(R6/P6,"-")</f>
        <v>29694.444444444</v>
      </c>
      <c r="U6" s="208">
        <f>IFERROR(R6-D6,"-")</f>
        <v>414006</v>
      </c>
      <c r="V6" s="40">
        <f>R6/D6</f>
        <v>1.632076019017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654994</v>
      </c>
      <c r="E9" s="21">
        <f>SUM(E6:E7)</f>
        <v>1872</v>
      </c>
      <c r="F9" s="21">
        <f>SUM(F6:F7)</f>
        <v>0</v>
      </c>
      <c r="G9" s="21">
        <f>SUM(G6:G7)</f>
        <v>36470</v>
      </c>
      <c r="H9" s="21">
        <f>SUM(H6:H7)</f>
        <v>370</v>
      </c>
      <c r="I9" s="21">
        <f>SUM(I6:I7)</f>
        <v>0</v>
      </c>
      <c r="J9" s="21">
        <f>SUM(J6:J7)</f>
        <v>370</v>
      </c>
      <c r="K9" s="22">
        <f>IFERROR(J9/G9,"-")</f>
        <v>0.010145324924596</v>
      </c>
      <c r="L9" s="33">
        <f>SUM(L6:L7)</f>
        <v>15</v>
      </c>
      <c r="M9" s="33">
        <f>SUM(M6:M7)</f>
        <v>78</v>
      </c>
      <c r="N9" s="22">
        <f>IFERROR(L9/J9,"-")</f>
        <v>0.040540540540541</v>
      </c>
      <c r="O9" s="23">
        <f>IFERROR(D9/J9,"-")</f>
        <v>1770.2540540541</v>
      </c>
      <c r="P9" s="24">
        <f>SUM(P6:P7)</f>
        <v>36</v>
      </c>
      <c r="Q9" s="22">
        <f>IFERROR(P9/J9,"-")</f>
        <v>0.097297297297297</v>
      </c>
      <c r="R9" s="25">
        <f>SUM(R6:R7)</f>
        <v>1069000</v>
      </c>
      <c r="S9" s="25">
        <f>IFERROR(R9/J9,"-")</f>
        <v>2889.1891891892</v>
      </c>
      <c r="T9" s="25">
        <f>IFERROR(R9/P9,"-")</f>
        <v>29694.444444444</v>
      </c>
      <c r="U9" s="26">
        <f>SUM(U6:U7)</f>
        <v>414006</v>
      </c>
      <c r="V9" s="27">
        <f>IFERROR(R9/D9,"-")</f>
        <v>1.632076019017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1.632076019017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654994</v>
      </c>
      <c r="H6" s="80">
        <v>1872</v>
      </c>
      <c r="I6" s="80">
        <v>0</v>
      </c>
      <c r="J6" s="80">
        <v>36470</v>
      </c>
      <c r="K6" s="81">
        <v>370</v>
      </c>
      <c r="L6" s="82">
        <f>IFERROR(K6/J6,"-")</f>
        <v>0.010145324924596</v>
      </c>
      <c r="M6" s="80">
        <v>15</v>
      </c>
      <c r="N6" s="80">
        <v>78</v>
      </c>
      <c r="O6" s="82">
        <f>IFERROR(M6/(K6),"-")</f>
        <v>0.040540540540541</v>
      </c>
      <c r="P6" s="83">
        <f>IFERROR(G6/SUM(K6:K6),"-")</f>
        <v>1770.2540540541</v>
      </c>
      <c r="Q6" s="84">
        <v>36</v>
      </c>
      <c r="R6" s="82">
        <f>IF(K6=0,"-",Q6/K6)</f>
        <v>0.097297297297297</v>
      </c>
      <c r="S6" s="200">
        <v>1069000</v>
      </c>
      <c r="T6" s="201">
        <f>IFERROR(S6/K6,"-")</f>
        <v>2889.1891891892</v>
      </c>
      <c r="U6" s="201">
        <f>IFERROR(S6/Q6,"-")</f>
        <v>29694.444444444</v>
      </c>
      <c r="V6" s="202">
        <f>SUM(S6:S6)-SUM(G6:G6)</f>
        <v>414006</v>
      </c>
      <c r="W6" s="86">
        <f>SUM(S6:S6)/SUM(G6:G6)</f>
        <v>1.632076019017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2</v>
      </c>
      <c r="AR6" s="100">
        <f>IF(K6=0,"",IF(AQ6=0,"",(AQ6/K6)))</f>
        <v>0.0054054054054054</v>
      </c>
      <c r="AS6" s="99"/>
      <c r="AT6" s="101">
        <f>IFERROR(AR6/AQ6,"-")</f>
        <v>0.0027027027027027</v>
      </c>
      <c r="AU6" s="102"/>
      <c r="AV6" s="103">
        <f>IFERROR(AU6/AQ6,"-")</f>
        <v>0</v>
      </c>
      <c r="AW6" s="104"/>
      <c r="AX6" s="104"/>
      <c r="AY6" s="104"/>
      <c r="AZ6" s="105">
        <v>9</v>
      </c>
      <c r="BA6" s="106">
        <f>IF(K6=0,"",IF(AZ6=0,"",(AZ6/K6)))</f>
        <v>0.024324324324324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144</v>
      </c>
      <c r="BJ6" s="112">
        <f>IF(K6=0,"",IF(BI6=0,"",(BI6/K6)))</f>
        <v>0.38918918918919</v>
      </c>
      <c r="BK6" s="113">
        <v>12</v>
      </c>
      <c r="BL6" s="114">
        <f>IFERROR(BK6/BI6,"-")</f>
        <v>0.083333333333333</v>
      </c>
      <c r="BM6" s="115">
        <v>310000</v>
      </c>
      <c r="BN6" s="116">
        <f>IFERROR(BM6/BI6,"-")</f>
        <v>2152.7777777778</v>
      </c>
      <c r="BO6" s="117">
        <v>7</v>
      </c>
      <c r="BP6" s="117"/>
      <c r="BQ6" s="117">
        <v>5</v>
      </c>
      <c r="BR6" s="118">
        <v>142</v>
      </c>
      <c r="BS6" s="119">
        <f>IF(K6=0,"",IF(BR6=0,"",(BR6/K6)))</f>
        <v>0.38378378378378</v>
      </c>
      <c r="BT6" s="120">
        <v>11</v>
      </c>
      <c r="BU6" s="121">
        <f>IFERROR(BT6/BR6,"-")</f>
        <v>0.077464788732394</v>
      </c>
      <c r="BV6" s="122">
        <v>519000</v>
      </c>
      <c r="BW6" s="123">
        <f>IFERROR(BV6/BR6,"-")</f>
        <v>3654.9295774648</v>
      </c>
      <c r="BX6" s="124">
        <v>5</v>
      </c>
      <c r="BY6" s="124">
        <v>1</v>
      </c>
      <c r="BZ6" s="124">
        <v>5</v>
      </c>
      <c r="CA6" s="125">
        <v>73</v>
      </c>
      <c r="CB6" s="126">
        <f>IF(K6=0,"",IF(CA6=0,"",(CA6/K6)))</f>
        <v>0.1972972972973</v>
      </c>
      <c r="CC6" s="127">
        <v>13</v>
      </c>
      <c r="CD6" s="128">
        <f>IFERROR(CC6/CA6,"-")</f>
        <v>0.17808219178082</v>
      </c>
      <c r="CE6" s="129">
        <v>240000</v>
      </c>
      <c r="CF6" s="130">
        <f>IFERROR(CE6/CA6,"-")</f>
        <v>3287.6712328767</v>
      </c>
      <c r="CG6" s="131">
        <v>5</v>
      </c>
      <c r="CH6" s="131">
        <v>1</v>
      </c>
      <c r="CI6" s="131">
        <v>7</v>
      </c>
      <c r="CJ6" s="132">
        <v>36</v>
      </c>
      <c r="CK6" s="133">
        <v>1069000</v>
      </c>
      <c r="CL6" s="133">
        <v>409000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1.632076019017</v>
      </c>
      <c r="B9" s="153"/>
      <c r="C9" s="153"/>
      <c r="D9" s="153"/>
      <c r="E9" s="154" t="s">
        <v>60</v>
      </c>
      <c r="F9" s="154"/>
      <c r="G9" s="203">
        <f>SUM(G6:G8)</f>
        <v>654994</v>
      </c>
      <c r="H9" s="153">
        <f>SUM(H6:H8)</f>
        <v>1872</v>
      </c>
      <c r="I9" s="153">
        <f>SUM(I6:I8)</f>
        <v>0</v>
      </c>
      <c r="J9" s="153">
        <f>SUM(J6:J8)</f>
        <v>36470</v>
      </c>
      <c r="K9" s="153">
        <f>SUM(K6:K8)</f>
        <v>370</v>
      </c>
      <c r="L9" s="155">
        <f>IFERROR(K9/J9,"-")</f>
        <v>0.010145324924596</v>
      </c>
      <c r="M9" s="156">
        <f>SUM(M6:M8)</f>
        <v>15</v>
      </c>
      <c r="N9" s="156">
        <f>SUM(N6:N8)</f>
        <v>78</v>
      </c>
      <c r="O9" s="155">
        <f>IFERROR(M9/K9,"-")</f>
        <v>0.040540540540541</v>
      </c>
      <c r="P9" s="157">
        <f>IFERROR(G9/K9,"-")</f>
        <v>1770.2540540541</v>
      </c>
      <c r="Q9" s="158">
        <f>SUM(Q6:Q8)</f>
        <v>36</v>
      </c>
      <c r="R9" s="155">
        <f>IFERROR(Q9/K9,"-")</f>
        <v>0.097297297297297</v>
      </c>
      <c r="S9" s="203">
        <f>SUM(S6:S8)</f>
        <v>1069000</v>
      </c>
      <c r="T9" s="203">
        <f>IFERROR(S9/K9,"-")</f>
        <v>2889.1891891892</v>
      </c>
      <c r="U9" s="203">
        <f>IFERROR(S9/Q9,"-")</f>
        <v>29694.444444444</v>
      </c>
      <c r="V9" s="203">
        <f>S9-G9</f>
        <v>414006</v>
      </c>
      <c r="W9" s="159">
        <f>S9/G9</f>
        <v>1.632076019017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