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<sst xmlns="http://schemas.openxmlformats.org/spreadsheetml/2006/main" uniqueCount="65">
  <si>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</si>
  <si>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</si>
  <si>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</si>
  <si>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</si>
  <si>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</si>
  <si>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</si>
  <si>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</si>
  <si>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</si>
  <si>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</si>
  <si>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</si>
  <si>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</si>
  <si>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</si>
  <si>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</si>
  <si>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</si>
  <si>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</si>
  <si>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</si>
  <si>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</si>
  <si>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</si>
  <si>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</si>
  <si>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</si>
  <si>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</si>
  <si>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</si>
  <si>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</si>
  <si>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</si>
  <si>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</si>
  <si>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パートナー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</si>
  <si>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</si>
  <si>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</si>
  <si>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</si>
  <si>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</si>
  <si>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</si>
  <si>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</si>
  <si>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</si>
  <si>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</si>
  <si>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</si>
  <si>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</si>
  <si>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</si>
  <si>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</si>
  <si>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</si>
  <si>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</si>
  <si>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</si>
  <si>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</si>
  <si>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</si>
  <si>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</si>
  <si>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</si>
  <si>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</si>
  <si>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</si>
  <si>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</si>
  <si>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</si>
  <si>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</si>
  <si>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</si>
  <si>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</si>
  <si>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</si>
  <si>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</si>
  <si>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</si>
  <si>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</si>
  <si>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</si>
  <si>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</si>
  <si>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</si>
  <si>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3/1～3/31</t>
  </si>
  <si>
    <t>ydt</t>
  </si>
  <si>
    <t>YDN（ターゲティング）</t>
  </si>
  <si>
    <t>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</si>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</sst>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8435722</v>
      </c>
      <c r="E6" s="36">
        <v>7860</v>
      </c>
      <c r="F6" s="36">
        <v>0</v>
      </c>
      <c r="G6" s="36">
        <v>451012</v>
      </c>
      <c r="H6" s="43">
        <v>3229</v>
      </c>
      <c r="I6" s="44">
        <v>131</v>
      </c>
      <c r="J6" s="47">
        <f>H6+I6</f>
        <v>3360</v>
      </c>
      <c r="K6" s="37">
        <f>IFERROR(J6/G6,"-")</f>
        <v>0.0074499126409053</v>
      </c>
      <c r="L6" s="36">
        <v>138</v>
      </c>
      <c r="M6" s="36">
        <v>1097</v>
      </c>
      <c r="N6" s="37">
        <f>IFERROR(L6/J6,"-")</f>
        <v>0.041071428571429</v>
      </c>
      <c r="O6" s="38">
        <f>IFERROR(D6/J6,"-")</f>
        <v>2510.631547619</v>
      </c>
      <c r="P6" s="39">
        <v>323</v>
      </c>
      <c r="Q6" s="37">
        <f>IFERROR(P6/J6,"-")</f>
        <v>0.096130952380952</v>
      </c>
      <c r="R6" s="213">
        <v>19673000</v>
      </c>
      <c r="S6" s="214">
        <f>IFERROR(R6/J6,"-")</f>
        <v>5855.0595238095</v>
      </c>
      <c r="T6" s="214">
        <f>IFERROR(R6/P6,"-")</f>
        <v>60907.120743034</v>
      </c>
      <c r="U6" s="208">
        <f>IFERROR(R6-D6,"-")</f>
        <v>11237278</v>
      </c>
      <c r="V6" s="40">
        <f>R6/D6</f>
        <v>2.3321062500637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8435722</v>
      </c>
      <c r="E9" s="21">
        <f>SUM(E6:E7)</f>
        <v>7860</v>
      </c>
      <c r="F9" s="21">
        <f>SUM(F6:F7)</f>
        <v>0</v>
      </c>
      <c r="G9" s="21">
        <f>SUM(G6:G7)</f>
        <v>451012</v>
      </c>
      <c r="H9" s="21">
        <f>SUM(H6:H7)</f>
        <v>3229</v>
      </c>
      <c r="I9" s="21">
        <f>SUM(I6:I7)</f>
        <v>131</v>
      </c>
      <c r="J9" s="21">
        <f>SUM(J6:J7)</f>
        <v>3360</v>
      </c>
      <c r="K9" s="22">
        <f>IFERROR(J9/G9,"-")</f>
        <v>0.0074499126409053</v>
      </c>
      <c r="L9" s="33">
        <f>SUM(L6:L7)</f>
        <v>138</v>
      </c>
      <c r="M9" s="33">
        <f>SUM(M6:M7)</f>
        <v>1097</v>
      </c>
      <c r="N9" s="22">
        <f>IFERROR(L9/J9,"-")</f>
        <v>0.041071428571429</v>
      </c>
      <c r="O9" s="23">
        <f>IFERROR(D9/J9,"-")</f>
        <v>2510.631547619</v>
      </c>
      <c r="P9" s="24">
        <f>SUM(P6:P7)</f>
        <v>323</v>
      </c>
      <c r="Q9" s="22">
        <f>IFERROR(P9/J9,"-")</f>
        <v>0.096130952380952</v>
      </c>
      <c r="R9" s="25">
        <f>SUM(R6:R7)</f>
        <v>19673000</v>
      </c>
      <c r="S9" s="25">
        <f>IFERROR(R9/J9,"-")</f>
        <v>5855.0595238095</v>
      </c>
      <c r="T9" s="25">
        <f>IFERROR(R9/P9,"-")</f>
        <v>60907.120743034</v>
      </c>
      <c r="U9" s="26">
        <f>SUM(U6:U7)</f>
        <v>11237278</v>
      </c>
      <c r="V9" s="27">
        <f>IFERROR(R9/D9,"-")</f>
        <v>2.3321062500637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2.5844941281032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6771151</v>
      </c>
      <c r="H6" s="80">
        <v>6070</v>
      </c>
      <c r="I6" s="80">
        <v>0</v>
      </c>
      <c r="J6" s="80">
        <v>418321</v>
      </c>
      <c r="K6" s="81">
        <v>2478</v>
      </c>
      <c r="L6" s="82">
        <f>IFERROR(K6/J6,"-")</f>
        <v>0.0059236806184724</v>
      </c>
      <c r="M6" s="80">
        <v>122</v>
      </c>
      <c r="N6" s="80">
        <v>749</v>
      </c>
      <c r="O6" s="82">
        <f>IFERROR(M6/(K6),"-")</f>
        <v>0.049233252623083</v>
      </c>
      <c r="P6" s="83">
        <f>IFERROR(G6/SUM(K6:K6),"-")</f>
        <v>2732.50645682</v>
      </c>
      <c r="Q6" s="84">
        <v>263</v>
      </c>
      <c r="R6" s="82">
        <f>IF(K6=0,"-",Q6/K6)</f>
        <v>0.10613397901533</v>
      </c>
      <c r="S6" s="200">
        <v>17500000</v>
      </c>
      <c r="T6" s="201">
        <f>IFERROR(S6/K6,"-")</f>
        <v>7062.1468926554</v>
      </c>
      <c r="U6" s="201">
        <f>IFERROR(S6/Q6,"-")</f>
        <v>66539.923954373</v>
      </c>
      <c r="V6" s="202">
        <f>SUM(S6:S6)-SUM(G6:G6)</f>
        <v>10728849</v>
      </c>
      <c r="W6" s="86">
        <f>SUM(S6:S6)/SUM(G6:G6)</f>
        <v>2.5844941281032</v>
      </c>
      <c r="Y6" s="87">
        <v>2</v>
      </c>
      <c r="Z6" s="88">
        <f>IF(K6=0,"",IF(Y6=0,"",(Y6/K6)))</f>
        <v>0.00080710250201776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3</v>
      </c>
      <c r="AI6" s="94">
        <f>IF(K6=0,"",IF(AH6=0,"",(AH6/K6)))</f>
        <v>0.0012106537530266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31</v>
      </c>
      <c r="AR6" s="100">
        <f>IF(K6=0,"",IF(AQ6=0,"",(AQ6/K6)))</f>
        <v>0.012510088781275</v>
      </c>
      <c r="AS6" s="99">
        <v>2</v>
      </c>
      <c r="AT6" s="101">
        <f>IFERROR(AR6/AQ6,"-")</f>
        <v>0.00040355125100888</v>
      </c>
      <c r="AU6" s="102">
        <v>20000</v>
      </c>
      <c r="AV6" s="103">
        <f>IFERROR(AU6/AQ6,"-")</f>
        <v>645.16129032258</v>
      </c>
      <c r="AW6" s="104">
        <v>1</v>
      </c>
      <c r="AX6" s="104"/>
      <c r="AY6" s="104">
        <v>1</v>
      </c>
      <c r="AZ6" s="105">
        <v>105</v>
      </c>
      <c r="BA6" s="106">
        <f>IF(K6=0,"",IF(AZ6=0,"",(AZ6/K6)))</f>
        <v>0.042372881355932</v>
      </c>
      <c r="BB6" s="105">
        <v>6</v>
      </c>
      <c r="BC6" s="107">
        <f>IFERROR(BB6/AZ6,"-")</f>
        <v>0.057142857142857</v>
      </c>
      <c r="BD6" s="108">
        <v>68000</v>
      </c>
      <c r="BE6" s="109">
        <f>IFERROR(BD6/AZ6,"-")</f>
        <v>647.61904761905</v>
      </c>
      <c r="BF6" s="110">
        <v>4</v>
      </c>
      <c r="BG6" s="110"/>
      <c r="BH6" s="110">
        <v>2</v>
      </c>
      <c r="BI6" s="111">
        <v>1365</v>
      </c>
      <c r="BJ6" s="112">
        <f>IF(K6=0,"",IF(BI6=0,"",(BI6/K6)))</f>
        <v>0.55084745762712</v>
      </c>
      <c r="BK6" s="113">
        <v>113</v>
      </c>
      <c r="BL6" s="114">
        <f>IFERROR(BK6/BI6,"-")</f>
        <v>0.082783882783883</v>
      </c>
      <c r="BM6" s="115">
        <v>5238000</v>
      </c>
      <c r="BN6" s="116">
        <f>IFERROR(BM6/BI6,"-")</f>
        <v>3837.3626373626</v>
      </c>
      <c r="BO6" s="117">
        <v>40</v>
      </c>
      <c r="BP6" s="117">
        <v>18</v>
      </c>
      <c r="BQ6" s="117">
        <v>55</v>
      </c>
      <c r="BR6" s="118">
        <v>792</v>
      </c>
      <c r="BS6" s="119">
        <f>IF(K6=0,"",IF(BR6=0,"",(BR6/K6)))</f>
        <v>0.31961259079903</v>
      </c>
      <c r="BT6" s="120">
        <v>108</v>
      </c>
      <c r="BU6" s="121">
        <f>IFERROR(BT6/BR6,"-")</f>
        <v>0.13636363636364</v>
      </c>
      <c r="BV6" s="122">
        <v>9389000</v>
      </c>
      <c r="BW6" s="123">
        <f>IFERROR(BV6/BR6,"-")</f>
        <v>11854.797979798</v>
      </c>
      <c r="BX6" s="124">
        <v>35</v>
      </c>
      <c r="BY6" s="124">
        <v>15</v>
      </c>
      <c r="BZ6" s="124">
        <v>58</v>
      </c>
      <c r="CA6" s="125">
        <v>180</v>
      </c>
      <c r="CB6" s="126">
        <f>IF(K6=0,"",IF(CA6=0,"",(CA6/K6)))</f>
        <v>0.072639225181598</v>
      </c>
      <c r="CC6" s="127">
        <v>34</v>
      </c>
      <c r="CD6" s="128">
        <f>IFERROR(CC6/CA6,"-")</f>
        <v>0.18888888888889</v>
      </c>
      <c r="CE6" s="129">
        <v>2785000</v>
      </c>
      <c r="CF6" s="130">
        <f>IFERROR(CE6/CA6,"-")</f>
        <v>15472.222222222</v>
      </c>
      <c r="CG6" s="131">
        <v>7</v>
      </c>
      <c r="CH6" s="131">
        <v>5</v>
      </c>
      <c r="CI6" s="131">
        <v>22</v>
      </c>
      <c r="CJ6" s="132">
        <v>263</v>
      </c>
      <c r="CK6" s="133">
        <v>17500000</v>
      </c>
      <c r="CL6" s="133">
        <v>1773000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1.3054414620944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1664571</v>
      </c>
      <c r="H8" s="80">
        <v>1790</v>
      </c>
      <c r="I8" s="80">
        <v>0</v>
      </c>
      <c r="J8" s="80">
        <v>32691</v>
      </c>
      <c r="K8" s="81">
        <v>882</v>
      </c>
      <c r="L8" s="82">
        <f>IFERROR(K8/J8,"-")</f>
        <v>0.026979902725521</v>
      </c>
      <c r="M8" s="80">
        <v>16</v>
      </c>
      <c r="N8" s="80">
        <v>348</v>
      </c>
      <c r="O8" s="82">
        <f>IFERROR(M8/(K8),"-")</f>
        <v>0.018140589569161</v>
      </c>
      <c r="P8" s="83">
        <f>IFERROR(G8/SUM(K8:K8),"-")</f>
        <v>1887.268707483</v>
      </c>
      <c r="Q8" s="84">
        <v>60</v>
      </c>
      <c r="R8" s="82">
        <f>IF(K8=0,"-",Q8/K8)</f>
        <v>0.068027210884354</v>
      </c>
      <c r="S8" s="200">
        <v>2173000</v>
      </c>
      <c r="T8" s="201">
        <f>IFERROR(S8/K8,"-")</f>
        <v>2463.7188208617</v>
      </c>
      <c r="U8" s="201">
        <f>IFERROR(S8/Q8,"-")</f>
        <v>36216.666666667</v>
      </c>
      <c r="V8" s="202">
        <f>SUM(S8:S8)-SUM(G8:G8)</f>
        <v>508429</v>
      </c>
      <c r="W8" s="86">
        <f>SUM(S8:S8)/SUM(G8:G8)</f>
        <v>1.3054414620944</v>
      </c>
      <c r="Y8" s="87">
        <v>45</v>
      </c>
      <c r="Z8" s="88">
        <f>IF(K8=0,"",IF(Y8=0,"",(Y8/K8)))</f>
        <v>0.051020408163265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152</v>
      </c>
      <c r="AI8" s="94">
        <f>IF(K8=0,"",IF(AH8=0,"",(AH8/K8)))</f>
        <v>0.17233560090703</v>
      </c>
      <c r="AJ8" s="93">
        <v>4</v>
      </c>
      <c r="AK8" s="95">
        <f>IFERROR(AJ8/AH8,"-")</f>
        <v>0.026315789473684</v>
      </c>
      <c r="AL8" s="96">
        <v>22000</v>
      </c>
      <c r="AM8" s="97">
        <f>IFERROR(AL8/AH8,"-")</f>
        <v>144.73684210526</v>
      </c>
      <c r="AN8" s="98">
        <v>2</v>
      </c>
      <c r="AO8" s="98">
        <v>2</v>
      </c>
      <c r="AP8" s="98"/>
      <c r="AQ8" s="99">
        <v>137</v>
      </c>
      <c r="AR8" s="100">
        <f>IF(K8=0,"",IF(AQ8=0,"",(AQ8/K8)))</f>
        <v>0.15532879818594</v>
      </c>
      <c r="AS8" s="99">
        <v>3</v>
      </c>
      <c r="AT8" s="101">
        <f>IFERROR(AR8/AQ8,"-")</f>
        <v>0.0011337868480726</v>
      </c>
      <c r="AU8" s="102">
        <v>21000</v>
      </c>
      <c r="AV8" s="103">
        <f>IFERROR(AU8/AQ8,"-")</f>
        <v>153.28467153285</v>
      </c>
      <c r="AW8" s="104">
        <v>2</v>
      </c>
      <c r="AX8" s="104">
        <v>1</v>
      </c>
      <c r="AY8" s="104"/>
      <c r="AZ8" s="105">
        <v>230</v>
      </c>
      <c r="BA8" s="106">
        <f>IF(K8=0,"",IF(AZ8=0,"",(AZ8/K8)))</f>
        <v>0.26077097505669</v>
      </c>
      <c r="BB8" s="105">
        <v>12</v>
      </c>
      <c r="BC8" s="107">
        <f>IFERROR(BB8/AZ8,"-")</f>
        <v>0.052173913043478</v>
      </c>
      <c r="BD8" s="108">
        <v>315000</v>
      </c>
      <c r="BE8" s="109">
        <f>IFERROR(BD8/AZ8,"-")</f>
        <v>1369.5652173913</v>
      </c>
      <c r="BF8" s="110">
        <v>5</v>
      </c>
      <c r="BG8" s="110">
        <v>1</v>
      </c>
      <c r="BH8" s="110">
        <v>6</v>
      </c>
      <c r="BI8" s="111">
        <v>209</v>
      </c>
      <c r="BJ8" s="112">
        <f>IF(K8=0,"",IF(BI8=0,"",(BI8/K8)))</f>
        <v>0.23696145124717</v>
      </c>
      <c r="BK8" s="113">
        <v>18</v>
      </c>
      <c r="BL8" s="114">
        <f>IFERROR(BK8/BI8,"-")</f>
        <v>0.086124401913876</v>
      </c>
      <c r="BM8" s="115">
        <v>309000</v>
      </c>
      <c r="BN8" s="116">
        <f>IFERROR(BM8/BI8,"-")</f>
        <v>1478.4688995215</v>
      </c>
      <c r="BO8" s="117">
        <v>2</v>
      </c>
      <c r="BP8" s="117">
        <v>5</v>
      </c>
      <c r="BQ8" s="117">
        <v>11</v>
      </c>
      <c r="BR8" s="118">
        <v>93</v>
      </c>
      <c r="BS8" s="119">
        <f>IF(K8=0,"",IF(BR8=0,"",(BR8/K8)))</f>
        <v>0.10544217687075</v>
      </c>
      <c r="BT8" s="120">
        <v>20</v>
      </c>
      <c r="BU8" s="121">
        <f>IFERROR(BT8/BR8,"-")</f>
        <v>0.21505376344086</v>
      </c>
      <c r="BV8" s="122">
        <v>1443000</v>
      </c>
      <c r="BW8" s="123">
        <f>IFERROR(BV8/BR8,"-")</f>
        <v>15516.129032258</v>
      </c>
      <c r="BX8" s="124">
        <v>9</v>
      </c>
      <c r="BY8" s="124">
        <v>2</v>
      </c>
      <c r="BZ8" s="124">
        <v>9</v>
      </c>
      <c r="CA8" s="125">
        <v>16</v>
      </c>
      <c r="CB8" s="126">
        <f>IF(K8=0,"",IF(CA8=0,"",(CA8/K8)))</f>
        <v>0.018140589569161</v>
      </c>
      <c r="CC8" s="127">
        <v>3</v>
      </c>
      <c r="CD8" s="128">
        <f>IFERROR(CC8/CA8,"-")</f>
        <v>0.1875</v>
      </c>
      <c r="CE8" s="129">
        <v>63000</v>
      </c>
      <c r="CF8" s="130">
        <f>IFERROR(CE8/CA8,"-")</f>
        <v>3937.5</v>
      </c>
      <c r="CG8" s="131"/>
      <c r="CH8" s="131"/>
      <c r="CI8" s="131">
        <v>3</v>
      </c>
      <c r="CJ8" s="132">
        <v>60</v>
      </c>
      <c r="CK8" s="133">
        <v>2173000</v>
      </c>
      <c r="CL8" s="133">
        <v>958000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2.3321062500637</v>
      </c>
      <c r="B11" s="153"/>
      <c r="C11" s="153"/>
      <c r="D11" s="153"/>
      <c r="E11" s="154" t="s">
        <v>64</v>
      </c>
      <c r="F11" s="154"/>
      <c r="G11" s="203">
        <f>SUM(G6:G10)</f>
        <v>8435722</v>
      </c>
      <c r="H11" s="153">
        <f>SUM(H6:H10)</f>
        <v>7860</v>
      </c>
      <c r="I11" s="153">
        <f>SUM(I6:I10)</f>
        <v>0</v>
      </c>
      <c r="J11" s="153">
        <f>SUM(J6:J10)</f>
        <v>451012</v>
      </c>
      <c r="K11" s="153">
        <f>SUM(K6:K10)</f>
        <v>3360</v>
      </c>
      <c r="L11" s="155">
        <f>IFERROR(K11/J11,"-")</f>
        <v>0.0074499126409053</v>
      </c>
      <c r="M11" s="156">
        <f>SUM(M6:M10)</f>
        <v>138</v>
      </c>
      <c r="N11" s="156">
        <f>SUM(N6:N10)</f>
        <v>1097</v>
      </c>
      <c r="O11" s="155">
        <f>IFERROR(M11/K11,"-")</f>
        <v>0.041071428571429</v>
      </c>
      <c r="P11" s="157">
        <f>IFERROR(G11/K11,"-")</f>
        <v>2510.631547619</v>
      </c>
      <c r="Q11" s="158">
        <f>SUM(Q6:Q10)</f>
        <v>323</v>
      </c>
      <c r="R11" s="155">
        <f>IFERROR(Q11/K11,"-")</f>
        <v>0.096130952380952</v>
      </c>
      <c r="S11" s="203">
        <f>SUM(S6:S10)</f>
        <v>19673000</v>
      </c>
      <c r="T11" s="203">
        <f>IFERROR(S11/K11,"-")</f>
        <v>5855.0595238095</v>
      </c>
      <c r="U11" s="203">
        <f>IFERROR(S11/Q11,"-")</f>
        <v>60907.120743034</v>
      </c>
      <c r="V11" s="203">
        <f>S11-G11</f>
        <v>11237278</v>
      </c>
      <c r="W11" s="159">
        <f>S11/G11</f>
        <v>2.3321062500637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