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<sst xmlns="http://schemas.openxmlformats.org/spreadsheetml/2006/main" uniqueCount="65">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</sst>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7771836</v>
      </c>
      <c r="E6" s="36">
        <v>7543</v>
      </c>
      <c r="F6" s="36">
        <v>0</v>
      </c>
      <c r="G6" s="36">
        <v>328636</v>
      </c>
      <c r="H6" s="43">
        <v>2951</v>
      </c>
      <c r="I6" s="44">
        <v>101</v>
      </c>
      <c r="J6" s="47">
        <f>H6+I6</f>
        <v>3052</v>
      </c>
      <c r="K6" s="37">
        <f>IFERROR(J6/G6,"-")</f>
        <v>0.0092868705802164</v>
      </c>
      <c r="L6" s="36">
        <v>122</v>
      </c>
      <c r="M6" s="36">
        <v>1035</v>
      </c>
      <c r="N6" s="37">
        <f>IFERROR(L6/J6,"-")</f>
        <v>0.03997378768021</v>
      </c>
      <c r="O6" s="38">
        <f>IFERROR(D6/J6,"-")</f>
        <v>2546.4731323722</v>
      </c>
      <c r="P6" s="39">
        <v>334</v>
      </c>
      <c r="Q6" s="37">
        <f>IFERROR(P6/J6,"-")</f>
        <v>0.10943643512451</v>
      </c>
      <c r="R6" s="213">
        <v>17113000</v>
      </c>
      <c r="S6" s="214">
        <f>IFERROR(R6/J6,"-")</f>
        <v>5607.1428571429</v>
      </c>
      <c r="T6" s="214">
        <f>IFERROR(R6/P6,"-")</f>
        <v>51236.526946108</v>
      </c>
      <c r="U6" s="208">
        <f>IFERROR(R6-D6,"-")</f>
        <v>9341164</v>
      </c>
      <c r="V6" s="40">
        <f>R6/D6</f>
        <v>2.2019250020201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7771836</v>
      </c>
      <c r="E9" s="21">
        <f>SUM(E6:E7)</f>
        <v>7543</v>
      </c>
      <c r="F9" s="21">
        <f>SUM(F6:F7)</f>
        <v>0</v>
      </c>
      <c r="G9" s="21">
        <f>SUM(G6:G7)</f>
        <v>328636</v>
      </c>
      <c r="H9" s="21">
        <f>SUM(H6:H7)</f>
        <v>2951</v>
      </c>
      <c r="I9" s="21">
        <f>SUM(I6:I7)</f>
        <v>101</v>
      </c>
      <c r="J9" s="21">
        <f>SUM(J6:J7)</f>
        <v>3052</v>
      </c>
      <c r="K9" s="22">
        <f>IFERROR(J9/G9,"-")</f>
        <v>0.0092868705802164</v>
      </c>
      <c r="L9" s="33">
        <f>SUM(L6:L7)</f>
        <v>122</v>
      </c>
      <c r="M9" s="33">
        <f>SUM(M6:M7)</f>
        <v>1035</v>
      </c>
      <c r="N9" s="22">
        <f>IFERROR(L9/J9,"-")</f>
        <v>0.03997378768021</v>
      </c>
      <c r="O9" s="23">
        <f>IFERROR(D9/J9,"-")</f>
        <v>2546.4731323722</v>
      </c>
      <c r="P9" s="24">
        <f>SUM(P6:P7)</f>
        <v>334</v>
      </c>
      <c r="Q9" s="22">
        <f>IFERROR(P9/J9,"-")</f>
        <v>0.10943643512451</v>
      </c>
      <c r="R9" s="25">
        <f>SUM(R6:R7)</f>
        <v>17113000</v>
      </c>
      <c r="S9" s="25">
        <f>IFERROR(R9/J9,"-")</f>
        <v>5607.1428571429</v>
      </c>
      <c r="T9" s="25">
        <f>IFERROR(R9/P9,"-")</f>
        <v>51236.526946108</v>
      </c>
      <c r="U9" s="26">
        <f>SUM(U6:U7)</f>
        <v>9341164</v>
      </c>
      <c r="V9" s="27">
        <f>IFERROR(R9/D9,"-")</f>
        <v>2.2019250020201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2.8300930758704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4854964</v>
      </c>
      <c r="H6" s="80">
        <v>4862</v>
      </c>
      <c r="I6" s="80">
        <v>0</v>
      </c>
      <c r="J6" s="80">
        <v>283127</v>
      </c>
      <c r="K6" s="81">
        <v>1836</v>
      </c>
      <c r="L6" s="82">
        <f>IFERROR(K6/J6,"-")</f>
        <v>0.0064847224037269</v>
      </c>
      <c r="M6" s="80">
        <v>82</v>
      </c>
      <c r="N6" s="80">
        <v>589</v>
      </c>
      <c r="O6" s="82">
        <f>IFERROR(M6/(K6),"-")</f>
        <v>0.044662309368192</v>
      </c>
      <c r="P6" s="83">
        <f>IFERROR(G6/SUM(K6:K6),"-")</f>
        <v>2644.3159041394</v>
      </c>
      <c r="Q6" s="84">
        <v>235</v>
      </c>
      <c r="R6" s="82">
        <f>IF(K6=0,"-",Q6/K6)</f>
        <v>0.12799564270153</v>
      </c>
      <c r="S6" s="200">
        <v>13740000</v>
      </c>
      <c r="T6" s="201">
        <f>IFERROR(S6/K6,"-")</f>
        <v>7483.660130719</v>
      </c>
      <c r="U6" s="201">
        <f>IFERROR(S6/Q6,"-")</f>
        <v>58468.085106383</v>
      </c>
      <c r="V6" s="202">
        <f>SUM(S6:S6)-SUM(G6:G6)</f>
        <v>8885036</v>
      </c>
      <c r="W6" s="86">
        <f>SUM(S6:S6)/SUM(G6:G6)</f>
        <v>2.8300930758704</v>
      </c>
      <c r="Y6" s="87">
        <v>20</v>
      </c>
      <c r="Z6" s="88">
        <f>IF(K6=0,"",IF(Y6=0,"",(Y6/K6)))</f>
        <v>0.010893246187364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0.0016339869281046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4</v>
      </c>
      <c r="AR6" s="100">
        <f>IF(K6=0,"",IF(AQ6=0,"",(AQ6/K6)))</f>
        <v>0.0021786492374728</v>
      </c>
      <c r="AS6" s="99"/>
      <c r="AT6" s="101">
        <f>IFERROR(AR6/AQ6,"-")</f>
        <v>0.00054466230936819</v>
      </c>
      <c r="AU6" s="102"/>
      <c r="AV6" s="103">
        <f>IFERROR(AU6/AQ6,"-")</f>
        <v>0</v>
      </c>
      <c r="AW6" s="104"/>
      <c r="AX6" s="104"/>
      <c r="AY6" s="104"/>
      <c r="AZ6" s="105">
        <v>55</v>
      </c>
      <c r="BA6" s="106">
        <f>IF(K6=0,"",IF(AZ6=0,"",(AZ6/K6)))</f>
        <v>0.029956427015251</v>
      </c>
      <c r="BB6" s="105">
        <v>3</v>
      </c>
      <c r="BC6" s="107">
        <f>IFERROR(BB6/AZ6,"-")</f>
        <v>0.054545454545455</v>
      </c>
      <c r="BD6" s="108">
        <v>14000</v>
      </c>
      <c r="BE6" s="109">
        <f>IFERROR(BD6/AZ6,"-")</f>
        <v>254.54545454545</v>
      </c>
      <c r="BF6" s="110">
        <v>2</v>
      </c>
      <c r="BG6" s="110">
        <v>1</v>
      </c>
      <c r="BH6" s="110"/>
      <c r="BI6" s="111">
        <v>995</v>
      </c>
      <c r="BJ6" s="112">
        <f>IF(K6=0,"",IF(BI6=0,"",(BI6/K6)))</f>
        <v>0.54193899782135</v>
      </c>
      <c r="BK6" s="113">
        <v>120</v>
      </c>
      <c r="BL6" s="114">
        <f>IFERROR(BK6/BI6,"-")</f>
        <v>0.12060301507538</v>
      </c>
      <c r="BM6" s="115">
        <v>6932000</v>
      </c>
      <c r="BN6" s="116">
        <f>IFERROR(BM6/BI6,"-")</f>
        <v>6966.8341708543</v>
      </c>
      <c r="BO6" s="117">
        <v>52</v>
      </c>
      <c r="BP6" s="117">
        <v>11</v>
      </c>
      <c r="BQ6" s="117">
        <v>57</v>
      </c>
      <c r="BR6" s="118">
        <v>641</v>
      </c>
      <c r="BS6" s="119">
        <f>IF(K6=0,"",IF(BR6=0,"",(BR6/K6)))</f>
        <v>0.34912854030501</v>
      </c>
      <c r="BT6" s="120">
        <v>88</v>
      </c>
      <c r="BU6" s="121">
        <f>IFERROR(BT6/BR6,"-")</f>
        <v>0.13728549141966</v>
      </c>
      <c r="BV6" s="122">
        <v>5001000</v>
      </c>
      <c r="BW6" s="123">
        <f>IFERROR(BV6/BR6,"-")</f>
        <v>7801.872074883</v>
      </c>
      <c r="BX6" s="124">
        <v>30</v>
      </c>
      <c r="BY6" s="124">
        <v>9</v>
      </c>
      <c r="BZ6" s="124">
        <v>49</v>
      </c>
      <c r="CA6" s="125">
        <v>118</v>
      </c>
      <c r="CB6" s="126">
        <f>IF(K6=0,"",IF(CA6=0,"",(CA6/K6)))</f>
        <v>0.064270152505447</v>
      </c>
      <c r="CC6" s="127">
        <v>24</v>
      </c>
      <c r="CD6" s="128">
        <f>IFERROR(CC6/CA6,"-")</f>
        <v>0.20338983050847</v>
      </c>
      <c r="CE6" s="129">
        <v>1793000</v>
      </c>
      <c r="CF6" s="130">
        <f>IFERROR(CE6/CA6,"-")</f>
        <v>15194.915254237</v>
      </c>
      <c r="CG6" s="131">
        <v>7</v>
      </c>
      <c r="CH6" s="131">
        <v>3</v>
      </c>
      <c r="CI6" s="131">
        <v>14</v>
      </c>
      <c r="CJ6" s="132">
        <v>235</v>
      </c>
      <c r="CK6" s="133">
        <v>13740000</v>
      </c>
      <c r="CL6" s="133">
        <v>1270000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1.1563757340055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2916872</v>
      </c>
      <c r="H8" s="80">
        <v>2681</v>
      </c>
      <c r="I8" s="80">
        <v>0</v>
      </c>
      <c r="J8" s="80">
        <v>45504</v>
      </c>
      <c r="K8" s="81">
        <v>1216</v>
      </c>
      <c r="L8" s="82">
        <f>IFERROR(K8/J8,"-")</f>
        <v>0.026722925457103</v>
      </c>
      <c r="M8" s="80">
        <v>40</v>
      </c>
      <c r="N8" s="80">
        <v>446</v>
      </c>
      <c r="O8" s="82">
        <f>IFERROR(M8/(K8),"-")</f>
        <v>0.032894736842105</v>
      </c>
      <c r="P8" s="83">
        <f>IFERROR(G8/SUM(K8:K8),"-")</f>
        <v>2398.7434210526</v>
      </c>
      <c r="Q8" s="84">
        <v>99</v>
      </c>
      <c r="R8" s="82">
        <f>IF(K8=0,"-",Q8/K8)</f>
        <v>0.081414473684211</v>
      </c>
      <c r="S8" s="200">
        <v>3373000</v>
      </c>
      <c r="T8" s="201">
        <f>IFERROR(S8/K8,"-")</f>
        <v>2773.8486842105</v>
      </c>
      <c r="U8" s="201">
        <f>IFERROR(S8/Q8,"-")</f>
        <v>34070.707070707</v>
      </c>
      <c r="V8" s="202">
        <f>SUM(S8:S8)-SUM(G8:G8)</f>
        <v>456128</v>
      </c>
      <c r="W8" s="86">
        <f>SUM(S8:S8)/SUM(G8:G8)</f>
        <v>1.1563757340055</v>
      </c>
      <c r="Y8" s="87">
        <v>67</v>
      </c>
      <c r="Z8" s="88">
        <f>IF(K8=0,"",IF(Y8=0,"",(Y8/K8)))</f>
        <v>0.055098684210526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172</v>
      </c>
      <c r="AI8" s="94">
        <f>IF(K8=0,"",IF(AH8=0,"",(AH8/K8)))</f>
        <v>0.14144736842105</v>
      </c>
      <c r="AJ8" s="93">
        <v>1</v>
      </c>
      <c r="AK8" s="95">
        <f>IFERROR(AJ8/AH8,"-")</f>
        <v>0.0058139534883721</v>
      </c>
      <c r="AL8" s="96">
        <v>3000</v>
      </c>
      <c r="AM8" s="97">
        <f>IFERROR(AL8/AH8,"-")</f>
        <v>17.441860465116</v>
      </c>
      <c r="AN8" s="98">
        <v>1</v>
      </c>
      <c r="AO8" s="98"/>
      <c r="AP8" s="98"/>
      <c r="AQ8" s="99">
        <v>142</v>
      </c>
      <c r="AR8" s="100">
        <f>IF(K8=0,"",IF(AQ8=0,"",(AQ8/K8)))</f>
        <v>0.11677631578947</v>
      </c>
      <c r="AS8" s="99">
        <v>5</v>
      </c>
      <c r="AT8" s="101">
        <f>IFERROR(AR8/AQ8,"-")</f>
        <v>0.00082236842105263</v>
      </c>
      <c r="AU8" s="102">
        <v>36000</v>
      </c>
      <c r="AV8" s="103">
        <f>IFERROR(AU8/AQ8,"-")</f>
        <v>253.52112676056</v>
      </c>
      <c r="AW8" s="104">
        <v>4</v>
      </c>
      <c r="AX8" s="104"/>
      <c r="AY8" s="104">
        <v>1</v>
      </c>
      <c r="AZ8" s="105">
        <v>284</v>
      </c>
      <c r="BA8" s="106">
        <f>IF(K8=0,"",IF(AZ8=0,"",(AZ8/K8)))</f>
        <v>0.23355263157895</v>
      </c>
      <c r="BB8" s="105">
        <v>15</v>
      </c>
      <c r="BC8" s="107">
        <f>IFERROR(BB8/AZ8,"-")</f>
        <v>0.052816901408451</v>
      </c>
      <c r="BD8" s="108">
        <v>533000</v>
      </c>
      <c r="BE8" s="109">
        <f>IFERROR(BD8/AZ8,"-")</f>
        <v>1876.7605633803</v>
      </c>
      <c r="BF8" s="110">
        <v>7</v>
      </c>
      <c r="BG8" s="110">
        <v>1</v>
      </c>
      <c r="BH8" s="110">
        <v>7</v>
      </c>
      <c r="BI8" s="111">
        <v>350</v>
      </c>
      <c r="BJ8" s="112">
        <f>IF(K8=0,"",IF(BI8=0,"",(BI8/K8)))</f>
        <v>0.28782894736842</v>
      </c>
      <c r="BK8" s="113">
        <v>35</v>
      </c>
      <c r="BL8" s="114">
        <f>IFERROR(BK8/BI8,"-")</f>
        <v>0.1</v>
      </c>
      <c r="BM8" s="115">
        <v>1035000</v>
      </c>
      <c r="BN8" s="116">
        <f>IFERROR(BM8/BI8,"-")</f>
        <v>2957.1428571429</v>
      </c>
      <c r="BO8" s="117">
        <v>17</v>
      </c>
      <c r="BP8" s="117">
        <v>6</v>
      </c>
      <c r="BQ8" s="117">
        <v>12</v>
      </c>
      <c r="BR8" s="118">
        <v>162</v>
      </c>
      <c r="BS8" s="119">
        <f>IF(K8=0,"",IF(BR8=0,"",(BR8/K8)))</f>
        <v>0.13322368421053</v>
      </c>
      <c r="BT8" s="120">
        <v>35</v>
      </c>
      <c r="BU8" s="121">
        <f>IFERROR(BT8/BR8,"-")</f>
        <v>0.21604938271605</v>
      </c>
      <c r="BV8" s="122">
        <v>1709000</v>
      </c>
      <c r="BW8" s="123">
        <f>IFERROR(BV8/BR8,"-")</f>
        <v>10549.382716049</v>
      </c>
      <c r="BX8" s="124">
        <v>11</v>
      </c>
      <c r="BY8" s="124">
        <v>3</v>
      </c>
      <c r="BZ8" s="124">
        <v>21</v>
      </c>
      <c r="CA8" s="125">
        <v>39</v>
      </c>
      <c r="CB8" s="126">
        <f>IF(K8=0,"",IF(CA8=0,"",(CA8/K8)))</f>
        <v>0.032072368421053</v>
      </c>
      <c r="CC8" s="127">
        <v>8</v>
      </c>
      <c r="CD8" s="128">
        <f>IFERROR(CC8/CA8,"-")</f>
        <v>0.20512820512821</v>
      </c>
      <c r="CE8" s="129">
        <v>57000</v>
      </c>
      <c r="CF8" s="130">
        <f>IFERROR(CE8/CA8,"-")</f>
        <v>1461.5384615385</v>
      </c>
      <c r="CG8" s="131">
        <v>4</v>
      </c>
      <c r="CH8" s="131">
        <v>3</v>
      </c>
      <c r="CI8" s="131">
        <v>1</v>
      </c>
      <c r="CJ8" s="132">
        <v>99</v>
      </c>
      <c r="CK8" s="133">
        <v>3373000</v>
      </c>
      <c r="CL8" s="133">
        <v>780000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2.2019250020201</v>
      </c>
      <c r="B11" s="153"/>
      <c r="C11" s="153"/>
      <c r="D11" s="153"/>
      <c r="E11" s="154" t="s">
        <v>64</v>
      </c>
      <c r="F11" s="154"/>
      <c r="G11" s="203">
        <f>SUM(G6:G10)</f>
        <v>7771836</v>
      </c>
      <c r="H11" s="153">
        <f>SUM(H6:H10)</f>
        <v>7543</v>
      </c>
      <c r="I11" s="153">
        <f>SUM(I6:I10)</f>
        <v>0</v>
      </c>
      <c r="J11" s="153">
        <f>SUM(J6:J10)</f>
        <v>328636</v>
      </c>
      <c r="K11" s="153">
        <f>SUM(K6:K10)</f>
        <v>3052</v>
      </c>
      <c r="L11" s="155">
        <f>IFERROR(K11/J11,"-")</f>
        <v>0.0092868705802164</v>
      </c>
      <c r="M11" s="156">
        <f>SUM(M6:M10)</f>
        <v>122</v>
      </c>
      <c r="N11" s="156">
        <f>SUM(N6:N10)</f>
        <v>1035</v>
      </c>
      <c r="O11" s="155">
        <f>IFERROR(M11/K11,"-")</f>
        <v>0.03997378768021</v>
      </c>
      <c r="P11" s="157">
        <f>IFERROR(G11/K11,"-")</f>
        <v>2546.4731323722</v>
      </c>
      <c r="Q11" s="158">
        <f>SUM(Q6:Q10)</f>
        <v>334</v>
      </c>
      <c r="R11" s="155">
        <f>IFERROR(Q11/K11,"-")</f>
        <v>0.10943643512451</v>
      </c>
      <c r="S11" s="203">
        <f>SUM(S6:S10)</f>
        <v>17113000</v>
      </c>
      <c r="T11" s="203">
        <f>IFERROR(S11/K11,"-")</f>
        <v>5607.1428571429</v>
      </c>
      <c r="U11" s="203">
        <f>IFERROR(S11/Q11,"-")</f>
        <v>51236.526946108</v>
      </c>
      <c r="V11" s="203">
        <f>S11-G11</f>
        <v>9341164</v>
      </c>
      <c r="W11" s="159">
        <f>S11/G11</f>
        <v>2.2019250020201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