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<sst xmlns="http://schemas.openxmlformats.org/spreadsheetml/2006/main" uniqueCount="77">
  <si>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</si>
  <si>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</si>
  <si>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</si>
  <si>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</si>
  <si>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</si>
  <si>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</si>
  <si>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</si>
  <si>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</si>
  <si>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</si>
  <si>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</si>
  <si>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</si>
  <si>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</si>
  <si>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</si>
  <si>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</si>
  <si>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</si>
  <si>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</si>
  <si>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</si>
  <si>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</si>
  <si>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</si>
  <si>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</si>
  <si>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</si>
  <si>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</si>
  <si>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</si>
  <si>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</si>
  <si>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04月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</si>
  <si>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</si>
  <si>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</si>
  <si>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</si>
  <si>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</si>
  <si>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</si>
  <si>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</si>
  <si>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</si>
  <si>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</si>
  <si>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</si>
  <si>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</si>
  <si>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</si>
  <si>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</si>
  <si>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</si>
  <si>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</si>
  <si>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</si>
  <si>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</si>
  <si>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</si>
  <si>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</si>
  <si>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</si>
  <si>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</si>
  <si>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</si>
  <si>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</si>
  <si>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</si>
  <si>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</si>
  <si>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</si>
  <si>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</si>
  <si>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</si>
  <si>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</si>
  <si>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</si>
  <si>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</si>
  <si>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</si>
  <si>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</si>
  <si>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</si>
  <si>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</si>
  <si>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</si>
  <si>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</si>
  <si>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4/1～4/30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</si>
  <si>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</si>
  <si>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</si>
  <si>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</si>
  <si>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</si>
  <si>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</si>
  <si>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</si>
  <si>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</si>
  <si>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</si>
  <si>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</si>
  <si>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Google（検索広告）</t>
  </si>
  <si>
    <t>p_gdn</t>
  </si>
  <si>
    <t>Google（ディスプレイネットワーク）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</si>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</sst>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8</v>
      </c>
      <c r="D6" s="208">
        <v>2593062</v>
      </c>
      <c r="E6" s="36">
        <v>3199</v>
      </c>
      <c r="F6" s="36">
        <v>0</v>
      </c>
      <c r="G6" s="36">
        <v>84159</v>
      </c>
      <c r="H6" s="43">
        <v>979</v>
      </c>
      <c r="I6" s="44">
        <v>39</v>
      </c>
      <c r="J6" s="47">
        <f>H6+I6</f>
        <v>1018</v>
      </c>
      <c r="K6" s="37">
        <f>IFERROR(J6/G6,"-")</f>
        <v>0.012096151332597</v>
      </c>
      <c r="L6" s="36">
        <v>588</v>
      </c>
      <c r="M6" s="36">
        <v>166</v>
      </c>
      <c r="N6" s="37">
        <f>IFERROR(L6/J6,"-")</f>
        <v>0.57760314341847</v>
      </c>
      <c r="O6" s="38">
        <f>IFERROR(D6/J6,"-")</f>
        <v>2547.2121807466</v>
      </c>
      <c r="P6" s="39">
        <v>68</v>
      </c>
      <c r="Q6" s="37">
        <f>IFERROR(P6/J6,"-")</f>
        <v>0.066797642436149</v>
      </c>
      <c r="R6" s="213">
        <v>1300240</v>
      </c>
      <c r="S6" s="214">
        <f>IFERROR(R6/J6,"-")</f>
        <v>1277.2495088409</v>
      </c>
      <c r="T6" s="214">
        <f>IFERROR(R6/P6,"-")</f>
        <v>19121.176470588</v>
      </c>
      <c r="U6" s="208">
        <f>IFERROR(R6-D6,"-")</f>
        <v>-1292822</v>
      </c>
      <c r="V6" s="40">
        <f>R6/D6</f>
        <v>0.50143035530967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2593062</v>
      </c>
      <c r="E9" s="21">
        <f>SUM(E6:E7)</f>
        <v>3199</v>
      </c>
      <c r="F9" s="21">
        <f>SUM(F6:F7)</f>
        <v>0</v>
      </c>
      <c r="G9" s="21">
        <f>SUM(G6:G7)</f>
        <v>84159</v>
      </c>
      <c r="H9" s="21">
        <f>SUM(H6:H7)</f>
        <v>979</v>
      </c>
      <c r="I9" s="21">
        <f>SUM(I6:I7)</f>
        <v>39</v>
      </c>
      <c r="J9" s="21">
        <f>SUM(J6:J7)</f>
        <v>1018</v>
      </c>
      <c r="K9" s="22">
        <f>IFERROR(J9/G9,"-")</f>
        <v>0.012096151332597</v>
      </c>
      <c r="L9" s="33">
        <f>SUM(L6:L7)</f>
        <v>588</v>
      </c>
      <c r="M9" s="33">
        <f>SUM(M6:M7)</f>
        <v>166</v>
      </c>
      <c r="N9" s="22">
        <f>IFERROR(L9/J9,"-")</f>
        <v>0.57760314341847</v>
      </c>
      <c r="O9" s="23">
        <f>IFERROR(D9/J9,"-")</f>
        <v>2547.2121807466</v>
      </c>
      <c r="P9" s="24">
        <f>SUM(P6:P7)</f>
        <v>68</v>
      </c>
      <c r="Q9" s="22">
        <f>IFERROR(P9/J9,"-")</f>
        <v>0.066797642436149</v>
      </c>
      <c r="R9" s="25">
        <f>SUM(R6:R7)</f>
        <v>1300240</v>
      </c>
      <c r="S9" s="25">
        <f>IFERROR(R9/J9,"-")</f>
        <v>1277.2495088409</v>
      </c>
      <c r="T9" s="25">
        <f>IFERROR(R9/P9,"-")</f>
        <v>19121.176470588</v>
      </c>
      <c r="U9" s="26">
        <f>SUM(U6:U7)</f>
        <v>-1292822</v>
      </c>
      <c r="V9" s="27">
        <f>IFERROR(R9/D9,"-")</f>
        <v>0.50143035530967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6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0.64010586398964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1174337</v>
      </c>
      <c r="H7" s="80">
        <v>1715</v>
      </c>
      <c r="I7" s="80">
        <v>0</v>
      </c>
      <c r="J7" s="80">
        <v>59007</v>
      </c>
      <c r="K7" s="81">
        <v>351</v>
      </c>
      <c r="L7" s="82">
        <f>IFERROR(K7/J7,"-")</f>
        <v>0.0059484467944481</v>
      </c>
      <c r="M7" s="80">
        <v>199</v>
      </c>
      <c r="N7" s="80">
        <v>48</v>
      </c>
      <c r="O7" s="82">
        <f>IFERROR(M7/(K7),"-")</f>
        <v>0.56695156695157</v>
      </c>
      <c r="P7" s="83">
        <f>IFERROR(G7/SUM(K7:K7),"-")</f>
        <v>3345.6894586895</v>
      </c>
      <c r="Q7" s="84">
        <v>26</v>
      </c>
      <c r="R7" s="82">
        <f>IF(K7=0,"-",Q7/K7)</f>
        <v>0.074074074074074</v>
      </c>
      <c r="S7" s="200">
        <v>751700</v>
      </c>
      <c r="T7" s="201">
        <f>IFERROR(S7/K7,"-")</f>
        <v>2141.5954415954</v>
      </c>
      <c r="U7" s="201">
        <f>IFERROR(S7/Q7,"-")</f>
        <v>28911.538461538</v>
      </c>
      <c r="V7" s="202">
        <f>SUM(S7:S7)-SUM(G7:G7)</f>
        <v>-422637</v>
      </c>
      <c r="W7" s="86">
        <f>SUM(S7:S7)/SUM(G7:G7)</f>
        <v>0.64010586398964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>
        <v>1</v>
      </c>
      <c r="AI7" s="94">
        <f>IF(K7=0,"",IF(AH7=0,"",(AH7/K7)))</f>
        <v>0.0028490028490028</v>
      </c>
      <c r="AJ7" s="93"/>
      <c r="AK7" s="95">
        <f>IFERROR(AJ7/AH7,"-")</f>
        <v>0</v>
      </c>
      <c r="AL7" s="96"/>
      <c r="AM7" s="97">
        <f>IFERROR(AL7/AH7,"-")</f>
        <v>0</v>
      </c>
      <c r="AN7" s="98"/>
      <c r="AO7" s="98"/>
      <c r="AP7" s="98"/>
      <c r="AQ7" s="99">
        <v>1</v>
      </c>
      <c r="AR7" s="100">
        <f>IF(K7=0,"",IF(AQ7=0,"",(AQ7/K7)))</f>
        <v>0.0028490028490028</v>
      </c>
      <c r="AS7" s="99"/>
      <c r="AT7" s="101">
        <f>IFERROR(AR7/AQ7,"-")</f>
        <v>0.0028490028490028</v>
      </c>
      <c r="AU7" s="102"/>
      <c r="AV7" s="103">
        <f>IFERROR(AU7/AQ7,"-")</f>
        <v>0</v>
      </c>
      <c r="AW7" s="104"/>
      <c r="AX7" s="104"/>
      <c r="AY7" s="104"/>
      <c r="AZ7" s="105">
        <v>14</v>
      </c>
      <c r="BA7" s="106">
        <f>IF(K7=0,"",IF(AZ7=0,"",(AZ7/K7)))</f>
        <v>0.03988603988604</v>
      </c>
      <c r="BB7" s="105"/>
      <c r="BC7" s="107">
        <f>IFERROR(BB7/AZ7,"-")</f>
        <v>0</v>
      </c>
      <c r="BD7" s="108"/>
      <c r="BE7" s="109">
        <f>IFERROR(BD7/AZ7,"-")</f>
        <v>0</v>
      </c>
      <c r="BF7" s="110"/>
      <c r="BG7" s="110"/>
      <c r="BH7" s="110"/>
      <c r="BI7" s="111">
        <v>142</v>
      </c>
      <c r="BJ7" s="112">
        <f>IF(K7=0,"",IF(BI7=0,"",(BI7/K7)))</f>
        <v>0.4045584045584</v>
      </c>
      <c r="BK7" s="113">
        <v>10</v>
      </c>
      <c r="BL7" s="114">
        <f>IFERROR(BK7/BI7,"-")</f>
        <v>0.070422535211268</v>
      </c>
      <c r="BM7" s="115">
        <v>156800</v>
      </c>
      <c r="BN7" s="116">
        <f>IFERROR(BM7/BI7,"-")</f>
        <v>1104.2253521127</v>
      </c>
      <c r="BO7" s="117">
        <v>3</v>
      </c>
      <c r="BP7" s="117">
        <v>5</v>
      </c>
      <c r="BQ7" s="117">
        <v>2</v>
      </c>
      <c r="BR7" s="118">
        <v>123</v>
      </c>
      <c r="BS7" s="119">
        <f>IF(K7=0,"",IF(BR7=0,"",(BR7/K7)))</f>
        <v>0.35042735042735</v>
      </c>
      <c r="BT7" s="120">
        <v>9</v>
      </c>
      <c r="BU7" s="121">
        <f>IFERROR(BT7/BR7,"-")</f>
        <v>0.073170731707317</v>
      </c>
      <c r="BV7" s="122">
        <v>293900</v>
      </c>
      <c r="BW7" s="123">
        <f>IFERROR(BV7/BR7,"-")</f>
        <v>2389.4308943089</v>
      </c>
      <c r="BX7" s="124">
        <v>2</v>
      </c>
      <c r="BY7" s="124">
        <v>4</v>
      </c>
      <c r="BZ7" s="124">
        <v>3</v>
      </c>
      <c r="CA7" s="125">
        <v>70</v>
      </c>
      <c r="CB7" s="126">
        <f>IF(K7=0,"",IF(CA7=0,"",(CA7/K7)))</f>
        <v>0.1994301994302</v>
      </c>
      <c r="CC7" s="127">
        <v>7</v>
      </c>
      <c r="CD7" s="128">
        <f>IFERROR(CC7/CA7,"-")</f>
        <v>0.1</v>
      </c>
      <c r="CE7" s="129">
        <v>301000</v>
      </c>
      <c r="CF7" s="130">
        <f>IFERROR(CE7/CA7,"-")</f>
        <v>4300</v>
      </c>
      <c r="CG7" s="131">
        <v>1</v>
      </c>
      <c r="CH7" s="131">
        <v>1</v>
      </c>
      <c r="CI7" s="131">
        <v>5</v>
      </c>
      <c r="CJ7" s="132">
        <v>26</v>
      </c>
      <c r="CK7" s="133">
        <v>751700</v>
      </c>
      <c r="CL7" s="133">
        <v>170000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0.38481393803899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972418</v>
      </c>
      <c r="H8" s="80">
        <v>1050</v>
      </c>
      <c r="I8" s="80">
        <v>0</v>
      </c>
      <c r="J8" s="80">
        <v>22269</v>
      </c>
      <c r="K8" s="81">
        <v>504</v>
      </c>
      <c r="L8" s="82">
        <f>IFERROR(K8/J8,"-")</f>
        <v>0.022632358884548</v>
      </c>
      <c r="M8" s="80">
        <v>299</v>
      </c>
      <c r="N8" s="80">
        <v>99</v>
      </c>
      <c r="O8" s="82">
        <f>IFERROR(M8/(K8),"-")</f>
        <v>0.59325396825397</v>
      </c>
      <c r="P8" s="83">
        <f>IFERROR(G8/SUM(K8:K8),"-")</f>
        <v>1929.4007936508</v>
      </c>
      <c r="Q8" s="84">
        <v>34</v>
      </c>
      <c r="R8" s="82">
        <f>IF(K8=0,"-",Q8/K8)</f>
        <v>0.067460317460317</v>
      </c>
      <c r="S8" s="200">
        <v>374200</v>
      </c>
      <c r="T8" s="201">
        <f>IFERROR(S8/K8,"-")</f>
        <v>742.46031746032</v>
      </c>
      <c r="U8" s="201">
        <f>IFERROR(S8/Q8,"-")</f>
        <v>11005.882352941</v>
      </c>
      <c r="V8" s="202">
        <f>SUM(S8:S8)-SUM(G8:G8)</f>
        <v>-598218</v>
      </c>
      <c r="W8" s="86">
        <f>SUM(S8:S8)/SUM(G8:G8)</f>
        <v>0.38481393803899</v>
      </c>
      <c r="Y8" s="87">
        <v>28</v>
      </c>
      <c r="Z8" s="88">
        <f>IF(K8=0,"",IF(Y8=0,"",(Y8/K8)))</f>
        <v>0.055555555555556</v>
      </c>
      <c r="AA8" s="87">
        <v>1</v>
      </c>
      <c r="AB8" s="89">
        <f>IFERROR(AA8/Y8,"-")</f>
        <v>0.035714285714286</v>
      </c>
      <c r="AC8" s="90">
        <v>7200</v>
      </c>
      <c r="AD8" s="91">
        <f>IFERROR(AC8/Y8,"-")</f>
        <v>257.14285714286</v>
      </c>
      <c r="AE8" s="92"/>
      <c r="AF8" s="92"/>
      <c r="AG8" s="92">
        <v>1</v>
      </c>
      <c r="AH8" s="93">
        <v>72</v>
      </c>
      <c r="AI8" s="94">
        <f>IF(K8=0,"",IF(AH8=0,"",(AH8/K8)))</f>
        <v>0.14285714285714</v>
      </c>
      <c r="AJ8" s="93">
        <v>1</v>
      </c>
      <c r="AK8" s="95">
        <f>IFERROR(AJ8/AH8,"-")</f>
        <v>0.013888888888889</v>
      </c>
      <c r="AL8" s="96">
        <v>6000</v>
      </c>
      <c r="AM8" s="97">
        <f>IFERROR(AL8/AH8,"-")</f>
        <v>83.333333333333</v>
      </c>
      <c r="AN8" s="98"/>
      <c r="AO8" s="98">
        <v>1</v>
      </c>
      <c r="AP8" s="98"/>
      <c r="AQ8" s="99">
        <v>45</v>
      </c>
      <c r="AR8" s="100">
        <f>IF(K8=0,"",IF(AQ8=0,"",(AQ8/K8)))</f>
        <v>0.089285714285714</v>
      </c>
      <c r="AS8" s="99">
        <v>1</v>
      </c>
      <c r="AT8" s="101">
        <f>IFERROR(AR8/AQ8,"-")</f>
        <v>0.001984126984127</v>
      </c>
      <c r="AU8" s="102">
        <v>8000</v>
      </c>
      <c r="AV8" s="103">
        <f>IFERROR(AU8/AQ8,"-")</f>
        <v>177.77777777778</v>
      </c>
      <c r="AW8" s="104"/>
      <c r="AX8" s="104">
        <v>1</v>
      </c>
      <c r="AY8" s="104"/>
      <c r="AZ8" s="105">
        <v>83</v>
      </c>
      <c r="BA8" s="106">
        <f>IF(K8=0,"",IF(AZ8=0,"",(AZ8/K8)))</f>
        <v>0.16468253968254</v>
      </c>
      <c r="BB8" s="105">
        <v>3</v>
      </c>
      <c r="BC8" s="107">
        <f>IFERROR(BB8/AZ8,"-")</f>
        <v>0.036144578313253</v>
      </c>
      <c r="BD8" s="108">
        <v>16000</v>
      </c>
      <c r="BE8" s="109">
        <f>IFERROR(BD8/AZ8,"-")</f>
        <v>192.77108433735</v>
      </c>
      <c r="BF8" s="110">
        <v>3</v>
      </c>
      <c r="BG8" s="110"/>
      <c r="BH8" s="110"/>
      <c r="BI8" s="111">
        <v>159</v>
      </c>
      <c r="BJ8" s="112">
        <f>IF(K8=0,"",IF(BI8=0,"",(BI8/K8)))</f>
        <v>0.31547619047619</v>
      </c>
      <c r="BK8" s="113">
        <v>14</v>
      </c>
      <c r="BL8" s="114">
        <f>IFERROR(BK8/BI8,"-")</f>
        <v>0.088050314465409</v>
      </c>
      <c r="BM8" s="115">
        <v>161000</v>
      </c>
      <c r="BN8" s="116">
        <f>IFERROR(BM8/BI8,"-")</f>
        <v>1012.5786163522</v>
      </c>
      <c r="BO8" s="117">
        <v>10</v>
      </c>
      <c r="BP8" s="117">
        <v>2</v>
      </c>
      <c r="BQ8" s="117">
        <v>2</v>
      </c>
      <c r="BR8" s="118">
        <v>87</v>
      </c>
      <c r="BS8" s="119">
        <f>IF(K8=0,"",IF(BR8=0,"",(BR8/K8)))</f>
        <v>0.17261904761905</v>
      </c>
      <c r="BT8" s="120">
        <v>11</v>
      </c>
      <c r="BU8" s="121">
        <f>IFERROR(BT8/BR8,"-")</f>
        <v>0.1264367816092</v>
      </c>
      <c r="BV8" s="122">
        <v>142000</v>
      </c>
      <c r="BW8" s="123">
        <f>IFERROR(BV8/BR8,"-")</f>
        <v>1632.183908046</v>
      </c>
      <c r="BX8" s="124">
        <v>3</v>
      </c>
      <c r="BY8" s="124">
        <v>2</v>
      </c>
      <c r="BZ8" s="124">
        <v>6</v>
      </c>
      <c r="CA8" s="125">
        <v>30</v>
      </c>
      <c r="CB8" s="126">
        <f>IF(K8=0,"",IF(CA8=0,"",(CA8/K8)))</f>
        <v>0.05952380952381</v>
      </c>
      <c r="CC8" s="127">
        <v>3</v>
      </c>
      <c r="CD8" s="128">
        <f>IFERROR(CC8/CA8,"-")</f>
        <v>0.1</v>
      </c>
      <c r="CE8" s="129">
        <v>34000</v>
      </c>
      <c r="CF8" s="130">
        <f>IFERROR(CE8/CA8,"-")</f>
        <v>1133.3333333333</v>
      </c>
      <c r="CG8" s="131">
        <v>1</v>
      </c>
      <c r="CH8" s="131"/>
      <c r="CI8" s="131">
        <v>2</v>
      </c>
      <c r="CJ8" s="132">
        <v>34</v>
      </c>
      <c r="CK8" s="133">
        <v>374200</v>
      </c>
      <c r="CL8" s="133">
        <v>88000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0</v>
      </c>
      <c r="H10" s="80">
        <v>0</v>
      </c>
      <c r="I10" s="80">
        <v>0</v>
      </c>
      <c r="J10" s="80">
        <v>48</v>
      </c>
      <c r="K10" s="81">
        <v>0</v>
      </c>
      <c r="L10" s="82">
        <f>IFERROR(K10/J10,"-")</f>
        <v>0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0.39062797581037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446307</v>
      </c>
      <c r="H11" s="80">
        <v>434</v>
      </c>
      <c r="I11" s="80">
        <v>0</v>
      </c>
      <c r="J11" s="80">
        <v>2748</v>
      </c>
      <c r="K11" s="81">
        <v>163</v>
      </c>
      <c r="L11" s="82">
        <f>IFERROR(K11/J11,"-")</f>
        <v>0.059315866084425</v>
      </c>
      <c r="M11" s="80">
        <v>90</v>
      </c>
      <c r="N11" s="80">
        <v>19</v>
      </c>
      <c r="O11" s="82">
        <f>IFERROR(M11/(K11),"-")</f>
        <v>0.5521472392638</v>
      </c>
      <c r="P11" s="83">
        <f>IFERROR(G11/SUM(K11:K11),"-")</f>
        <v>2738.0797546012</v>
      </c>
      <c r="Q11" s="84">
        <v>8</v>
      </c>
      <c r="R11" s="82">
        <f>IF(K11=0,"-",Q11/K11)</f>
        <v>0.049079754601227</v>
      </c>
      <c r="S11" s="200">
        <v>174340</v>
      </c>
      <c r="T11" s="201">
        <f>IFERROR(S11/K11,"-")</f>
        <v>1069.5705521472</v>
      </c>
      <c r="U11" s="201">
        <f>IFERROR(S11/Q11,"-")</f>
        <v>21792.5</v>
      </c>
      <c r="V11" s="202">
        <f>SUM(S11:S11)-SUM(G11:G11)</f>
        <v>-271967</v>
      </c>
      <c r="W11" s="86">
        <f>SUM(S11:S11)/SUM(G11:G11)</f>
        <v>0.39062797581037</v>
      </c>
      <c r="Y11" s="87">
        <v>4</v>
      </c>
      <c r="Z11" s="88">
        <f>IF(K11=0,"",IF(Y11=0,"",(Y11/K11)))</f>
        <v>0.024539877300613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11</v>
      </c>
      <c r="AI11" s="94">
        <f>IF(K11=0,"",IF(AH11=0,"",(AH11/K11)))</f>
        <v>0.067484662576687</v>
      </c>
      <c r="AJ11" s="93"/>
      <c r="AK11" s="95">
        <f>IFERROR(AJ11/AH11,"-")</f>
        <v>0</v>
      </c>
      <c r="AL11" s="96"/>
      <c r="AM11" s="97">
        <f>IFERROR(AL11/AH11,"-")</f>
        <v>0</v>
      </c>
      <c r="AN11" s="98"/>
      <c r="AO11" s="98"/>
      <c r="AP11" s="98"/>
      <c r="AQ11" s="99">
        <v>3</v>
      </c>
      <c r="AR11" s="100">
        <f>IF(K11=0,"",IF(AQ11=0,"",(AQ11/K11)))</f>
        <v>0.01840490797546</v>
      </c>
      <c r="AS11" s="99"/>
      <c r="AT11" s="101">
        <f>IFERROR(AR11/AQ11,"-")</f>
        <v>0.0061349693251534</v>
      </c>
      <c r="AU11" s="102"/>
      <c r="AV11" s="103">
        <f>IFERROR(AU11/AQ11,"-")</f>
        <v>0</v>
      </c>
      <c r="AW11" s="104"/>
      <c r="AX11" s="104"/>
      <c r="AY11" s="104"/>
      <c r="AZ11" s="105">
        <v>20</v>
      </c>
      <c r="BA11" s="106">
        <f>IF(K11=0,"",IF(AZ11=0,"",(AZ11/K11)))</f>
        <v>0.12269938650307</v>
      </c>
      <c r="BB11" s="105">
        <v>2</v>
      </c>
      <c r="BC11" s="107">
        <f>IFERROR(BB11/AZ11,"-")</f>
        <v>0.1</v>
      </c>
      <c r="BD11" s="108">
        <v>12000</v>
      </c>
      <c r="BE11" s="109">
        <f>IFERROR(BD11/AZ11,"-")</f>
        <v>600</v>
      </c>
      <c r="BF11" s="110">
        <v>1</v>
      </c>
      <c r="BG11" s="110"/>
      <c r="BH11" s="110">
        <v>1</v>
      </c>
      <c r="BI11" s="111">
        <v>58</v>
      </c>
      <c r="BJ11" s="112">
        <f>IF(K11=0,"",IF(BI11=0,"",(BI11/K11)))</f>
        <v>0.3558282208589</v>
      </c>
      <c r="BK11" s="113">
        <v>2</v>
      </c>
      <c r="BL11" s="114">
        <f>IFERROR(BK11/BI11,"-")</f>
        <v>0.03448275862069</v>
      </c>
      <c r="BM11" s="115">
        <v>23000</v>
      </c>
      <c r="BN11" s="116">
        <f>IFERROR(BM11/BI11,"-")</f>
        <v>396.55172413793</v>
      </c>
      <c r="BO11" s="117">
        <v>1</v>
      </c>
      <c r="BP11" s="117"/>
      <c r="BQ11" s="117">
        <v>1</v>
      </c>
      <c r="BR11" s="118">
        <v>46</v>
      </c>
      <c r="BS11" s="119">
        <f>IF(K11=0,"",IF(BR11=0,"",(BR11/K11)))</f>
        <v>0.28220858895706</v>
      </c>
      <c r="BT11" s="120">
        <v>3</v>
      </c>
      <c r="BU11" s="121">
        <f>IFERROR(BT11/BR11,"-")</f>
        <v>0.065217391304348</v>
      </c>
      <c r="BV11" s="122">
        <v>43540</v>
      </c>
      <c r="BW11" s="123">
        <f>IFERROR(BV11/BR11,"-")</f>
        <v>946.52173913043</v>
      </c>
      <c r="BX11" s="124">
        <v>1</v>
      </c>
      <c r="BY11" s="124">
        <v>1</v>
      </c>
      <c r="BZ11" s="124">
        <v>1</v>
      </c>
      <c r="CA11" s="125">
        <v>21</v>
      </c>
      <c r="CB11" s="126">
        <f>IF(K11=0,"",IF(CA11=0,"",(CA11/K11)))</f>
        <v>0.12883435582822</v>
      </c>
      <c r="CC11" s="127">
        <v>1</v>
      </c>
      <c r="CD11" s="128">
        <f>IFERROR(CC11/CA11,"-")</f>
        <v>0.047619047619048</v>
      </c>
      <c r="CE11" s="129">
        <v>95800</v>
      </c>
      <c r="CF11" s="130">
        <f>IFERROR(CE11/CA11,"-")</f>
        <v>4561.9047619048</v>
      </c>
      <c r="CG11" s="131"/>
      <c r="CH11" s="131"/>
      <c r="CI11" s="131">
        <v>1</v>
      </c>
      <c r="CJ11" s="132">
        <v>8</v>
      </c>
      <c r="CK11" s="133">
        <v>174340</v>
      </c>
      <c r="CL11" s="133">
        <v>95800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 t="str">
        <f>W12</f>
        <v>0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0</v>
      </c>
      <c r="H12" s="80">
        <v>0</v>
      </c>
      <c r="I12" s="80">
        <v>0</v>
      </c>
      <c r="J12" s="80">
        <v>22</v>
      </c>
      <c r="K12" s="81">
        <v>0</v>
      </c>
      <c r="L12" s="82">
        <f>IFERROR(K12/J12,"-")</f>
        <v>0</v>
      </c>
      <c r="M12" s="80">
        <v>0</v>
      </c>
      <c r="N12" s="80">
        <v>0</v>
      </c>
      <c r="O12" s="82" t="str">
        <f>IFERROR(M12/(K12),"-")</f>
        <v>-</v>
      </c>
      <c r="P12" s="83" t="str">
        <f>IFERROR(G12/SUM(K12:K12),"-")</f>
        <v>-</v>
      </c>
      <c r="Q12" s="84">
        <v>0</v>
      </c>
      <c r="R12" s="82" t="str">
        <f>IF(K12=0,"-",Q12/K12)</f>
        <v>-</v>
      </c>
      <c r="S12" s="200"/>
      <c r="T12" s="201" t="str">
        <f>IFERROR(S12/K12,"-")</f>
        <v>-</v>
      </c>
      <c r="U12" s="201" t="str">
        <f>IFERROR(S12/Q12,"-")</f>
        <v>-</v>
      </c>
      <c r="V12" s="202">
        <f>SUM(S12:S12)-SUM(G12:G12)</f>
        <v>0</v>
      </c>
      <c r="W12" s="86" t="str">
        <f>SUM(S12:S12)/SUM(G12:G12)</f>
        <v>0</v>
      </c>
      <c r="Y12" s="87"/>
      <c r="Z12" s="88" t="str">
        <f>IF(K12=0,"",IF(Y12=0,"",(Y12/K12)))</f>
        <v/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 t="str">
        <f>IF(K12=0,"",IF(AH12=0,"",(AH12/K12)))</f>
        <v/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 t="str">
        <f>IF(K12=0,"",IF(AQ12=0,"",(AQ12/K12)))</f>
        <v/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/>
      <c r="BA12" s="106" t="str">
        <f>IF(K12=0,"",IF(AZ12=0,"",(AZ12/K12)))</f>
        <v/>
      </c>
      <c r="BB12" s="105"/>
      <c r="BC12" s="107" t="str">
        <f>IFERROR(BB12/AZ12,"-")</f>
        <v>-</v>
      </c>
      <c r="BD12" s="108"/>
      <c r="BE12" s="109" t="str">
        <f>IFERROR(BD12/AZ12,"-")</f>
        <v>-</v>
      </c>
      <c r="BF12" s="110"/>
      <c r="BG12" s="110"/>
      <c r="BH12" s="110"/>
      <c r="BI12" s="111"/>
      <c r="BJ12" s="112" t="str">
        <f>IF(K12=0,"",IF(BI12=0,"",(BI12/K12)))</f>
        <v/>
      </c>
      <c r="BK12" s="113"/>
      <c r="BL12" s="114" t="str">
        <f>IFERROR(BK12/BI12,"-")</f>
        <v>-</v>
      </c>
      <c r="BM12" s="115"/>
      <c r="BN12" s="116" t="str">
        <f>IFERROR(BM12/BI12,"-")</f>
        <v>-</v>
      </c>
      <c r="BO12" s="117"/>
      <c r="BP12" s="117"/>
      <c r="BQ12" s="117"/>
      <c r="BR12" s="118"/>
      <c r="BS12" s="119" t="str">
        <f>IF(K12=0,"",IF(BR12=0,"",(BR12/K12)))</f>
        <v/>
      </c>
      <c r="BT12" s="120"/>
      <c r="BU12" s="121" t="str">
        <f>IFERROR(BT12/BR12,"-")</f>
        <v>-</v>
      </c>
      <c r="BV12" s="122"/>
      <c r="BW12" s="123" t="str">
        <f>IFERROR(BV12/BR12,"-")</f>
        <v>-</v>
      </c>
      <c r="BX12" s="124"/>
      <c r="BY12" s="124"/>
      <c r="BZ12" s="124"/>
      <c r="CA12" s="125"/>
      <c r="CB12" s="126" t="str">
        <f>IF(K12=0,"",IF(CA12=0,"",(CA12/K12)))</f>
        <v/>
      </c>
      <c r="CC12" s="127"/>
      <c r="CD12" s="128" t="str">
        <f>IFERROR(CC12/CA12,"-")</f>
        <v>-</v>
      </c>
      <c r="CE12" s="129"/>
      <c r="CF12" s="130" t="str">
        <f>IFERROR(CE12/CA12,"-")</f>
        <v>-</v>
      </c>
      <c r="CG12" s="131"/>
      <c r="CH12" s="131"/>
      <c r="CI12" s="131"/>
      <c r="CJ12" s="132">
        <v>0</v>
      </c>
      <c r="CK12" s="133"/>
      <c r="CL12" s="133"/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78" t="str">
        <f>W13</f>
        <v>0</v>
      </c>
      <c r="B13" s="216" t="s">
        <v>74</v>
      </c>
      <c r="C13" s="216" t="s">
        <v>58</v>
      </c>
      <c r="D13" s="216" t="s">
        <v>59</v>
      </c>
      <c r="E13" s="79" t="s">
        <v>75</v>
      </c>
      <c r="F13" s="79" t="s">
        <v>61</v>
      </c>
      <c r="G13" s="202">
        <v>0</v>
      </c>
      <c r="H13" s="80">
        <v>0</v>
      </c>
      <c r="I13" s="80">
        <v>0</v>
      </c>
      <c r="J13" s="80">
        <v>65</v>
      </c>
      <c r="K13" s="81">
        <v>0</v>
      </c>
      <c r="L13" s="82">
        <f>IFERROR(K13/J13,"-")</f>
        <v>0</v>
      </c>
      <c r="M13" s="80">
        <v>0</v>
      </c>
      <c r="N13" s="80">
        <v>0</v>
      </c>
      <c r="O13" s="82" t="str">
        <f>IFERROR(M13/(K13),"-")</f>
        <v>-</v>
      </c>
      <c r="P13" s="83" t="str">
        <f>IFERROR(G13/SUM(K13:K13),"-")</f>
        <v>-</v>
      </c>
      <c r="Q13" s="84">
        <v>0</v>
      </c>
      <c r="R13" s="82" t="str">
        <f>IF(K13=0,"-",Q13/K13)</f>
        <v>-</v>
      </c>
      <c r="S13" s="200"/>
      <c r="T13" s="201" t="str">
        <f>IFERROR(S13/K13,"-")</f>
        <v>-</v>
      </c>
      <c r="U13" s="201" t="str">
        <f>IFERROR(S13/Q13,"-")</f>
        <v>-</v>
      </c>
      <c r="V13" s="202">
        <f>SUM(S13:S13)-SUM(G13:G13)</f>
        <v>0</v>
      </c>
      <c r="W13" s="86" t="str">
        <f>SUM(S13:S13)/SUM(G13:G13)</f>
        <v>0</v>
      </c>
      <c r="Y13" s="87"/>
      <c r="Z13" s="88" t="str">
        <f>IF(K13=0,"",IF(Y13=0,"",(Y13/K13)))</f>
        <v/>
      </c>
      <c r="AA13" s="87"/>
      <c r="AB13" s="89" t="str">
        <f>IFERROR(AA13/Y13,"-")</f>
        <v>-</v>
      </c>
      <c r="AC13" s="90"/>
      <c r="AD13" s="91" t="str">
        <f>IFERROR(AC13/Y13,"-")</f>
        <v>-</v>
      </c>
      <c r="AE13" s="92"/>
      <c r="AF13" s="92"/>
      <c r="AG13" s="92"/>
      <c r="AH13" s="93"/>
      <c r="AI13" s="94" t="str">
        <f>IF(K13=0,"",IF(AH13=0,"",(AH13/K13)))</f>
        <v/>
      </c>
      <c r="AJ13" s="93"/>
      <c r="AK13" s="95" t="str">
        <f>IFERROR(AJ13/AH13,"-")</f>
        <v>-</v>
      </c>
      <c r="AL13" s="96"/>
      <c r="AM13" s="97" t="str">
        <f>IFERROR(AL13/AH13,"-")</f>
        <v>-</v>
      </c>
      <c r="AN13" s="98"/>
      <c r="AO13" s="98"/>
      <c r="AP13" s="98"/>
      <c r="AQ13" s="99"/>
      <c r="AR13" s="100" t="str">
        <f>IF(K13=0,"",IF(AQ13=0,"",(AQ13/K13)))</f>
        <v/>
      </c>
      <c r="AS13" s="99"/>
      <c r="AT13" s="101" t="str">
        <f>IFERROR(AR13/AQ13,"-")</f>
        <v>-</v>
      </c>
      <c r="AU13" s="102"/>
      <c r="AV13" s="103" t="str">
        <f>IFERROR(AU13/AQ13,"-")</f>
        <v>-</v>
      </c>
      <c r="AW13" s="104"/>
      <c r="AX13" s="104"/>
      <c r="AY13" s="104"/>
      <c r="AZ13" s="105"/>
      <c r="BA13" s="106" t="str">
        <f>IF(K13=0,"",IF(AZ13=0,"",(AZ13/K13)))</f>
        <v/>
      </c>
      <c r="BB13" s="105"/>
      <c r="BC13" s="107" t="str">
        <f>IFERROR(BB13/AZ13,"-")</f>
        <v>-</v>
      </c>
      <c r="BD13" s="108"/>
      <c r="BE13" s="109" t="str">
        <f>IFERROR(BD13/AZ13,"-")</f>
        <v>-</v>
      </c>
      <c r="BF13" s="110"/>
      <c r="BG13" s="110"/>
      <c r="BH13" s="110"/>
      <c r="BI13" s="111"/>
      <c r="BJ13" s="112" t="str">
        <f>IF(K13=0,"",IF(BI13=0,"",(BI13/K13)))</f>
        <v/>
      </c>
      <c r="BK13" s="113"/>
      <c r="BL13" s="114" t="str">
        <f>IFERROR(BK13/BI13,"-")</f>
        <v>-</v>
      </c>
      <c r="BM13" s="115"/>
      <c r="BN13" s="116" t="str">
        <f>IFERROR(BM13/BI13,"-")</f>
        <v>-</v>
      </c>
      <c r="BO13" s="117"/>
      <c r="BP13" s="117"/>
      <c r="BQ13" s="117"/>
      <c r="BR13" s="118"/>
      <c r="BS13" s="119" t="str">
        <f>IF(K13=0,"",IF(BR13=0,"",(BR13/K13)))</f>
        <v/>
      </c>
      <c r="BT13" s="120"/>
      <c r="BU13" s="121" t="str">
        <f>IFERROR(BT13/BR13,"-")</f>
        <v>-</v>
      </c>
      <c r="BV13" s="122"/>
      <c r="BW13" s="123" t="str">
        <f>IFERROR(BV13/BR13,"-")</f>
        <v>-</v>
      </c>
      <c r="BX13" s="124"/>
      <c r="BY13" s="124"/>
      <c r="BZ13" s="124"/>
      <c r="CA13" s="125"/>
      <c r="CB13" s="126" t="str">
        <f>IF(K13=0,"",IF(CA13=0,"",(CA13/K13)))</f>
        <v/>
      </c>
      <c r="CC13" s="127"/>
      <c r="CD13" s="128" t="str">
        <f>IFERROR(CC13/CA13,"-")</f>
        <v>-</v>
      </c>
      <c r="CE13" s="129"/>
      <c r="CF13" s="130" t="str">
        <f>IFERROR(CE13/CA13,"-")</f>
        <v>-</v>
      </c>
      <c r="CG13" s="131"/>
      <c r="CH13" s="131"/>
      <c r="CI13" s="131"/>
      <c r="CJ13" s="132">
        <v>0</v>
      </c>
      <c r="CK13" s="133"/>
      <c r="CL13" s="133"/>
      <c r="CM13" s="133"/>
      <c r="CN13" s="134" t="str">
        <f>IF(AND(CL13=0,CM13=0),"",IF(AND(CL13&lt;=100000,CM13&lt;=100000),"",IF(CL13/CK13&gt;0.7,"男高",IF(CM13/CK13&gt;0.7,"女高",""))))</f>
        <v/>
      </c>
    </row>
    <row r="14" spans="1:94">
      <c r="A14" s="135"/>
      <c r="B14" s="55"/>
      <c r="C14" s="136"/>
      <c r="D14" s="137"/>
      <c r="E14" s="79"/>
      <c r="F14" s="79"/>
      <c r="G14" s="205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76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135"/>
      <c r="B15" s="149"/>
      <c r="C15" s="80"/>
      <c r="D15" s="80"/>
      <c r="E15" s="150"/>
      <c r="F15" s="151"/>
      <c r="G15" s="206"/>
      <c r="H15" s="138"/>
      <c r="I15" s="138"/>
      <c r="J15" s="80"/>
      <c r="K15" s="80"/>
      <c r="L15" s="139"/>
      <c r="M15" s="139"/>
      <c r="N15" s="80"/>
      <c r="O15" s="139"/>
      <c r="P15" s="85"/>
      <c r="Q15" s="85"/>
      <c r="R15" s="85"/>
      <c r="S15" s="200"/>
      <c r="T15" s="200"/>
      <c r="U15" s="200"/>
      <c r="V15" s="200"/>
      <c r="W15" s="139"/>
      <c r="X15" s="152"/>
      <c r="Y15" s="140"/>
      <c r="Z15" s="141"/>
      <c r="AA15" s="140"/>
      <c r="AB15" s="142"/>
      <c r="AC15" s="143"/>
      <c r="AD15" s="144"/>
      <c r="AE15" s="145"/>
      <c r="AF15" s="145"/>
      <c r="AG15" s="145"/>
      <c r="AH15" s="140"/>
      <c r="AI15" s="141"/>
      <c r="AJ15" s="140"/>
      <c r="AK15" s="142"/>
      <c r="AL15" s="143"/>
      <c r="AM15" s="144"/>
      <c r="AN15" s="145"/>
      <c r="AO15" s="145"/>
      <c r="AP15" s="145"/>
      <c r="AQ15" s="140"/>
      <c r="AR15" s="141"/>
      <c r="AS15" s="140"/>
      <c r="AT15" s="142"/>
      <c r="AU15" s="143"/>
      <c r="AV15" s="144"/>
      <c r="AW15" s="145"/>
      <c r="AX15" s="145"/>
      <c r="AY15" s="145"/>
      <c r="AZ15" s="140"/>
      <c r="BA15" s="141"/>
      <c r="BB15" s="140"/>
      <c r="BC15" s="142"/>
      <c r="BD15" s="143"/>
      <c r="BE15" s="144"/>
      <c r="BF15" s="145"/>
      <c r="BG15" s="145"/>
      <c r="BH15" s="145"/>
      <c r="BI15" s="77"/>
      <c r="BJ15" s="146"/>
      <c r="BK15" s="140"/>
      <c r="BL15" s="142"/>
      <c r="BM15" s="143"/>
      <c r="BN15" s="144"/>
      <c r="BO15" s="145"/>
      <c r="BP15" s="145"/>
      <c r="BQ15" s="145"/>
      <c r="BR15" s="77"/>
      <c r="BS15" s="146"/>
      <c r="BT15" s="140"/>
      <c r="BU15" s="142"/>
      <c r="BV15" s="143"/>
      <c r="BW15" s="144"/>
      <c r="BX15" s="145"/>
      <c r="BY15" s="145"/>
      <c r="BZ15" s="145"/>
      <c r="CA15" s="77"/>
      <c r="CB15" s="146"/>
      <c r="CC15" s="140"/>
      <c r="CD15" s="142"/>
      <c r="CE15" s="143"/>
      <c r="CF15" s="144"/>
      <c r="CG15" s="145"/>
      <c r="CH15" s="145"/>
      <c r="CI15" s="145"/>
      <c r="CJ15" s="147"/>
      <c r="CK15" s="143"/>
      <c r="CL15" s="143"/>
      <c r="CM15" s="143"/>
      <c r="CN15" s="148"/>
    </row>
    <row r="16" spans="1:94">
      <c r="A16" s="70">
        <f>W16</f>
        <v>0.50143035530967</v>
      </c>
      <c r="B16" s="153"/>
      <c r="C16" s="153"/>
      <c r="D16" s="153"/>
      <c r="E16" s="154" t="s">
        <v>76</v>
      </c>
      <c r="F16" s="154"/>
      <c r="G16" s="203">
        <f>SUM(G6:G15)</f>
        <v>2593062</v>
      </c>
      <c r="H16" s="153">
        <f>SUM(H6:H15)</f>
        <v>3199</v>
      </c>
      <c r="I16" s="153">
        <f>SUM(I6:I15)</f>
        <v>0</v>
      </c>
      <c r="J16" s="153">
        <f>SUM(J6:J15)</f>
        <v>84159</v>
      </c>
      <c r="K16" s="153">
        <f>SUM(K6:K15)</f>
        <v>1018</v>
      </c>
      <c r="L16" s="155">
        <f>IFERROR(K16/J16,"-")</f>
        <v>0.012096151332597</v>
      </c>
      <c r="M16" s="156">
        <f>SUM(M6:M15)</f>
        <v>588</v>
      </c>
      <c r="N16" s="156">
        <f>SUM(N6:N15)</f>
        <v>166</v>
      </c>
      <c r="O16" s="155">
        <f>IFERROR(M16/K16,"-")</f>
        <v>0.57760314341847</v>
      </c>
      <c r="P16" s="157">
        <f>IFERROR(G16/K16,"-")</f>
        <v>2547.2121807466</v>
      </c>
      <c r="Q16" s="158">
        <f>SUM(Q6:Q15)</f>
        <v>68</v>
      </c>
      <c r="R16" s="155">
        <f>IFERROR(Q16/K16,"-")</f>
        <v>0.066797642436149</v>
      </c>
      <c r="S16" s="203">
        <f>SUM(S6:S15)</f>
        <v>1300240</v>
      </c>
      <c r="T16" s="203">
        <f>IFERROR(S16/K16,"-")</f>
        <v>1277.2495088409</v>
      </c>
      <c r="U16" s="203">
        <f>IFERROR(S16/Q16,"-")</f>
        <v>19121.176470588</v>
      </c>
      <c r="V16" s="203">
        <f>S16-G16</f>
        <v>-1292822</v>
      </c>
      <c r="W16" s="159">
        <f>S16/G16</f>
        <v>0.50143035530967</v>
      </c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  <mergeCell ref="A13:A13"/>
    <mergeCell ref="G13:G13"/>
    <mergeCell ref="P13:P13"/>
    <mergeCell ref="V13:V13"/>
    <mergeCell ref="W13:W13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