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<sst xmlns="http://schemas.openxmlformats.org/spreadsheetml/2006/main" uniqueCount="75">
  <si>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</si>
  <si>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</si>
  <si>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</si>
  <si>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</si>
  <si>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</si>
  <si>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</si>
  <si>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</si>
  <si>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</si>
  <si>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</si>
  <si>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</si>
  <si>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</si>
  <si>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</si>
  <si>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</si>
  <si>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</si>
  <si>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</si>
  <si>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</si>
  <si>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</si>
  <si>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</si>
  <si>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</si>
  <si>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</si>
  <si>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</si>
  <si>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</si>
  <si>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</si>
  <si>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</si>
  <si>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</si>
  <si>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ヘスティア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</si>
  <si>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</si>
  <si>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</si>
  <si>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</si>
  <si>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</si>
  <si>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</si>
  <si>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</si>
  <si>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</si>
  <si>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</si>
  <si>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</si>
  <si>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</si>
  <si>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</si>
  <si>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</si>
  <si>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</si>
  <si>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</si>
  <si>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</si>
  <si>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</si>
  <si>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</si>
  <si>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</si>
  <si>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</si>
  <si>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</si>
  <si>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</si>
  <si>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</si>
  <si>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</si>
  <si>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</si>
  <si>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</si>
  <si>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</si>
  <si>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</si>
  <si>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</si>
  <si>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</si>
  <si>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</si>
  <si>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</si>
  <si>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</si>
  <si>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</si>
  <si>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</si>
  <si>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</si>
  <si>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2/1～2/28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</si>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</sst>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6778077</v>
      </c>
      <c r="E6" s="36">
        <v>6326</v>
      </c>
      <c r="F6" s="36">
        <v>0</v>
      </c>
      <c r="G6" s="36">
        <v>180441</v>
      </c>
      <c r="H6" s="43">
        <v>2219</v>
      </c>
      <c r="I6" s="44">
        <v>80</v>
      </c>
      <c r="J6" s="47">
        <f>H6+I6</f>
        <v>2299</v>
      </c>
      <c r="K6" s="37">
        <f>IFERROR(J6/G6,"-")</f>
        <v>0.012741006755671</v>
      </c>
      <c r="L6" s="36">
        <v>440</v>
      </c>
      <c r="M6" s="36">
        <v>608</v>
      </c>
      <c r="N6" s="37">
        <f>IFERROR(L6/J6,"-")</f>
        <v>0.19138755980861</v>
      </c>
      <c r="O6" s="38">
        <f>IFERROR(D6/J6,"-")</f>
        <v>2948.2718573293</v>
      </c>
      <c r="P6" s="39">
        <v>222</v>
      </c>
      <c r="Q6" s="37">
        <f>IFERROR(P6/J6,"-")</f>
        <v>0.096563723357982</v>
      </c>
      <c r="R6" s="213">
        <v>4423500</v>
      </c>
      <c r="S6" s="214">
        <f>IFERROR(R6/J6,"-")</f>
        <v>1924.0974336668</v>
      </c>
      <c r="T6" s="214">
        <f>IFERROR(R6/P6,"-")</f>
        <v>19925.675675676</v>
      </c>
      <c r="U6" s="208">
        <f>IFERROR(R6-D6,"-")</f>
        <v>-2354577</v>
      </c>
      <c r="V6" s="40">
        <f>R6/D6</f>
        <v>0.6526187294715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6778077</v>
      </c>
      <c r="E9" s="21">
        <f>SUM(E6:E7)</f>
        <v>6326</v>
      </c>
      <c r="F9" s="21">
        <f>SUM(F6:F7)</f>
        <v>0</v>
      </c>
      <c r="G9" s="21">
        <f>SUM(G6:G7)</f>
        <v>180441</v>
      </c>
      <c r="H9" s="21">
        <f>SUM(H6:H7)</f>
        <v>2219</v>
      </c>
      <c r="I9" s="21">
        <f>SUM(I6:I7)</f>
        <v>80</v>
      </c>
      <c r="J9" s="21">
        <f>SUM(J6:J7)</f>
        <v>2299</v>
      </c>
      <c r="K9" s="22">
        <f>IFERROR(J9/G9,"-")</f>
        <v>0.012741006755671</v>
      </c>
      <c r="L9" s="33">
        <f>SUM(L6:L7)</f>
        <v>440</v>
      </c>
      <c r="M9" s="33">
        <f>SUM(M6:M7)</f>
        <v>608</v>
      </c>
      <c r="N9" s="22">
        <f>IFERROR(L9/J9,"-")</f>
        <v>0.19138755980861</v>
      </c>
      <c r="O9" s="23">
        <f>IFERROR(D9/J9,"-")</f>
        <v>2948.2718573293</v>
      </c>
      <c r="P9" s="24">
        <f>SUM(P6:P7)</f>
        <v>222</v>
      </c>
      <c r="Q9" s="22">
        <f>IFERROR(P9/J9,"-")</f>
        <v>0.096563723357982</v>
      </c>
      <c r="R9" s="25">
        <f>SUM(R6:R7)</f>
        <v>4423500</v>
      </c>
      <c r="S9" s="25">
        <f>IFERROR(R9/J9,"-")</f>
        <v>1924.0974336668</v>
      </c>
      <c r="T9" s="25">
        <f>IFERROR(R9/P9,"-")</f>
        <v>19925.675675676</v>
      </c>
      <c r="U9" s="26">
        <f>SUM(U6:U7)</f>
        <v>-2354577</v>
      </c>
      <c r="V9" s="27">
        <f>IFERROR(R9/D9,"-")</f>
        <v>0.6526187294715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0.59764163837373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3080274</v>
      </c>
      <c r="H7" s="80">
        <v>2911</v>
      </c>
      <c r="I7" s="80">
        <v>0</v>
      </c>
      <c r="J7" s="80">
        <v>95754</v>
      </c>
      <c r="K7" s="81">
        <v>953</v>
      </c>
      <c r="L7" s="82">
        <f>IFERROR(K7/J7,"-")</f>
        <v>0.0099525868371034</v>
      </c>
      <c r="M7" s="80">
        <v>226</v>
      </c>
      <c r="N7" s="80">
        <v>234</v>
      </c>
      <c r="O7" s="82">
        <f>IFERROR(M7/(K7),"-")</f>
        <v>0.23714585519412</v>
      </c>
      <c r="P7" s="83">
        <f>IFERROR(G7/SUM(K7:K7),"-")</f>
        <v>3232.1867785939</v>
      </c>
      <c r="Q7" s="84">
        <v>98</v>
      </c>
      <c r="R7" s="82">
        <f>IF(K7=0,"-",Q7/K7)</f>
        <v>0.10283315844701</v>
      </c>
      <c r="S7" s="200">
        <v>1840900</v>
      </c>
      <c r="T7" s="201">
        <f>IFERROR(S7/K7,"-")</f>
        <v>1931.6894018888</v>
      </c>
      <c r="U7" s="201">
        <f>IFERROR(S7/Q7,"-")</f>
        <v>18784.693877551</v>
      </c>
      <c r="V7" s="202">
        <f>SUM(S7:S7)-SUM(G7:G7)</f>
        <v>-1239374</v>
      </c>
      <c r="W7" s="86">
        <f>SUM(S7:S7)/SUM(G7:G7)</f>
        <v>0.59764163837373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>
        <v>1</v>
      </c>
      <c r="AI7" s="94">
        <f>IF(K7=0,"",IF(AH7=0,"",(AH7/K7)))</f>
        <v>0.0010493179433368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2</v>
      </c>
      <c r="AR7" s="100">
        <f>IF(K7=0,"",IF(AQ7=0,"",(AQ7/K7)))</f>
        <v>0.0020986358866737</v>
      </c>
      <c r="AS7" s="99"/>
      <c r="AT7" s="101">
        <f>IFERROR(AR7/AQ7,"-")</f>
        <v>0.0010493179433368</v>
      </c>
      <c r="AU7" s="102"/>
      <c r="AV7" s="103">
        <f>IFERROR(AU7/AQ7,"-")</f>
        <v>0</v>
      </c>
      <c r="AW7" s="104"/>
      <c r="AX7" s="104"/>
      <c r="AY7" s="104"/>
      <c r="AZ7" s="105">
        <v>23</v>
      </c>
      <c r="BA7" s="106">
        <f>IF(K7=0,"",IF(AZ7=0,"",(AZ7/K7)))</f>
        <v>0.024134312696747</v>
      </c>
      <c r="BB7" s="105">
        <v>4</v>
      </c>
      <c r="BC7" s="107">
        <f>IFERROR(BB7/AZ7,"-")</f>
        <v>0.17391304347826</v>
      </c>
      <c r="BD7" s="108">
        <v>94000</v>
      </c>
      <c r="BE7" s="109">
        <f>IFERROR(BD7/AZ7,"-")</f>
        <v>4086.9565217391</v>
      </c>
      <c r="BF7" s="110">
        <v>1</v>
      </c>
      <c r="BG7" s="110"/>
      <c r="BH7" s="110">
        <v>3</v>
      </c>
      <c r="BI7" s="111">
        <v>509</v>
      </c>
      <c r="BJ7" s="112">
        <f>IF(K7=0,"",IF(BI7=0,"",(BI7/K7)))</f>
        <v>0.53410283315845</v>
      </c>
      <c r="BK7" s="113">
        <v>43</v>
      </c>
      <c r="BL7" s="114">
        <f>IFERROR(BK7/BI7,"-")</f>
        <v>0.084479371316306</v>
      </c>
      <c r="BM7" s="115">
        <v>569000</v>
      </c>
      <c r="BN7" s="116">
        <f>IFERROR(BM7/BI7,"-")</f>
        <v>1117.8781925344</v>
      </c>
      <c r="BO7" s="117">
        <v>21</v>
      </c>
      <c r="BP7" s="117">
        <v>8</v>
      </c>
      <c r="BQ7" s="117">
        <v>14</v>
      </c>
      <c r="BR7" s="118">
        <v>330</v>
      </c>
      <c r="BS7" s="119">
        <f>IF(K7=0,"",IF(BR7=0,"",(BR7/K7)))</f>
        <v>0.34627492130115</v>
      </c>
      <c r="BT7" s="120">
        <v>41</v>
      </c>
      <c r="BU7" s="121">
        <f>IFERROR(BT7/BR7,"-")</f>
        <v>0.12424242424242</v>
      </c>
      <c r="BV7" s="122">
        <v>1047900</v>
      </c>
      <c r="BW7" s="123">
        <f>IFERROR(BV7/BR7,"-")</f>
        <v>3175.4545454545</v>
      </c>
      <c r="BX7" s="124">
        <v>22</v>
      </c>
      <c r="BY7" s="124">
        <v>4</v>
      </c>
      <c r="BZ7" s="124">
        <v>15</v>
      </c>
      <c r="CA7" s="125">
        <v>88</v>
      </c>
      <c r="CB7" s="126">
        <f>IF(K7=0,"",IF(CA7=0,"",(CA7/K7)))</f>
        <v>0.092339979013641</v>
      </c>
      <c r="CC7" s="127">
        <v>10</v>
      </c>
      <c r="CD7" s="128">
        <f>IFERROR(CC7/CA7,"-")</f>
        <v>0.11363636363636</v>
      </c>
      <c r="CE7" s="129">
        <v>130000</v>
      </c>
      <c r="CF7" s="130">
        <f>IFERROR(CE7/CA7,"-")</f>
        <v>1477.2727272727</v>
      </c>
      <c r="CG7" s="131">
        <v>8</v>
      </c>
      <c r="CH7" s="131">
        <v>1</v>
      </c>
      <c r="CI7" s="131">
        <v>1</v>
      </c>
      <c r="CJ7" s="132">
        <v>98</v>
      </c>
      <c r="CK7" s="133">
        <v>1840900</v>
      </c>
      <c r="CL7" s="133">
        <v>340000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0.4136914910795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1938401</v>
      </c>
      <c r="H8" s="80">
        <v>1573</v>
      </c>
      <c r="I8" s="80">
        <v>0</v>
      </c>
      <c r="J8" s="80">
        <v>39046</v>
      </c>
      <c r="K8" s="81">
        <v>707</v>
      </c>
      <c r="L8" s="82">
        <f>IFERROR(K8/J8,"-")</f>
        <v>0.018106848332736</v>
      </c>
      <c r="M8" s="80">
        <v>87</v>
      </c>
      <c r="N8" s="80">
        <v>231</v>
      </c>
      <c r="O8" s="82">
        <f>IFERROR(M8/(K8),"-")</f>
        <v>0.12305516265912</v>
      </c>
      <c r="P8" s="83">
        <f>IFERROR(G8/SUM(K8:K8),"-")</f>
        <v>2741.7270155587</v>
      </c>
      <c r="Q8" s="84">
        <v>62</v>
      </c>
      <c r="R8" s="82">
        <f>IF(K8=0,"-",Q8/K8)</f>
        <v>0.087694483734088</v>
      </c>
      <c r="S8" s="200">
        <v>801900</v>
      </c>
      <c r="T8" s="201">
        <f>IFERROR(S8/K8,"-")</f>
        <v>1134.2291371994</v>
      </c>
      <c r="U8" s="201">
        <f>IFERROR(S8/Q8,"-")</f>
        <v>12933.870967742</v>
      </c>
      <c r="V8" s="202">
        <f>SUM(S8:S8)-SUM(G8:G8)</f>
        <v>-1136501</v>
      </c>
      <c r="W8" s="86">
        <f>SUM(S8:S8)/SUM(G8:G8)</f>
        <v>0.4136914910795</v>
      </c>
      <c r="Y8" s="87">
        <v>47</v>
      </c>
      <c r="Z8" s="88">
        <f>IF(K8=0,"",IF(Y8=0,"",(Y8/K8)))</f>
        <v>0.066478076379066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115</v>
      </c>
      <c r="AI8" s="94">
        <f>IF(K8=0,"",IF(AH8=0,"",(AH8/K8)))</f>
        <v>0.16265912305516</v>
      </c>
      <c r="AJ8" s="93">
        <v>6</v>
      </c>
      <c r="AK8" s="95">
        <f>IFERROR(AJ8/AH8,"-")</f>
        <v>0.052173913043478</v>
      </c>
      <c r="AL8" s="96">
        <v>19000</v>
      </c>
      <c r="AM8" s="97">
        <f>IFERROR(AL8/AH8,"-")</f>
        <v>165.21739130435</v>
      </c>
      <c r="AN8" s="98">
        <v>5</v>
      </c>
      <c r="AO8" s="98">
        <v>1</v>
      </c>
      <c r="AP8" s="98"/>
      <c r="AQ8" s="99">
        <v>95</v>
      </c>
      <c r="AR8" s="100">
        <f>IF(K8=0,"",IF(AQ8=0,"",(AQ8/K8)))</f>
        <v>0.13437057991513</v>
      </c>
      <c r="AS8" s="99">
        <v>7</v>
      </c>
      <c r="AT8" s="101">
        <f>IFERROR(AR8/AQ8,"-")</f>
        <v>0.0014144271570014</v>
      </c>
      <c r="AU8" s="102">
        <v>45000</v>
      </c>
      <c r="AV8" s="103">
        <f>IFERROR(AU8/AQ8,"-")</f>
        <v>473.68421052632</v>
      </c>
      <c r="AW8" s="104">
        <v>4</v>
      </c>
      <c r="AX8" s="104">
        <v>2</v>
      </c>
      <c r="AY8" s="104">
        <v>1</v>
      </c>
      <c r="AZ8" s="105">
        <v>146</v>
      </c>
      <c r="BA8" s="106">
        <f>IF(K8=0,"",IF(AZ8=0,"",(AZ8/K8)))</f>
        <v>0.20650636492221</v>
      </c>
      <c r="BB8" s="105">
        <v>14</v>
      </c>
      <c r="BC8" s="107">
        <f>IFERROR(BB8/AZ8,"-")</f>
        <v>0.095890410958904</v>
      </c>
      <c r="BD8" s="108">
        <v>91900</v>
      </c>
      <c r="BE8" s="109">
        <f>IFERROR(BD8/AZ8,"-")</f>
        <v>629.45205479452</v>
      </c>
      <c r="BF8" s="110">
        <v>10</v>
      </c>
      <c r="BG8" s="110">
        <v>2</v>
      </c>
      <c r="BH8" s="110">
        <v>2</v>
      </c>
      <c r="BI8" s="111">
        <v>203</v>
      </c>
      <c r="BJ8" s="112">
        <f>IF(K8=0,"",IF(BI8=0,"",(BI8/K8)))</f>
        <v>0.28712871287129</v>
      </c>
      <c r="BK8" s="113">
        <v>18</v>
      </c>
      <c r="BL8" s="114">
        <f>IFERROR(BK8/BI8,"-")</f>
        <v>0.088669950738916</v>
      </c>
      <c r="BM8" s="115">
        <v>229000</v>
      </c>
      <c r="BN8" s="116">
        <f>IFERROR(BM8/BI8,"-")</f>
        <v>1128.078817734</v>
      </c>
      <c r="BO8" s="117">
        <v>10</v>
      </c>
      <c r="BP8" s="117">
        <v>2</v>
      </c>
      <c r="BQ8" s="117">
        <v>6</v>
      </c>
      <c r="BR8" s="118">
        <v>74</v>
      </c>
      <c r="BS8" s="119">
        <f>IF(K8=0,"",IF(BR8=0,"",(BR8/K8)))</f>
        <v>0.1046676096181</v>
      </c>
      <c r="BT8" s="120">
        <v>10</v>
      </c>
      <c r="BU8" s="121">
        <f>IFERROR(BT8/BR8,"-")</f>
        <v>0.13513513513514</v>
      </c>
      <c r="BV8" s="122">
        <v>94000</v>
      </c>
      <c r="BW8" s="123">
        <f>IFERROR(BV8/BR8,"-")</f>
        <v>1270.2702702703</v>
      </c>
      <c r="BX8" s="124">
        <v>3</v>
      </c>
      <c r="BY8" s="124">
        <v>4</v>
      </c>
      <c r="BZ8" s="124">
        <v>3</v>
      </c>
      <c r="CA8" s="125">
        <v>27</v>
      </c>
      <c r="CB8" s="126">
        <f>IF(K8=0,"",IF(CA8=0,"",(CA8/K8)))</f>
        <v>0.038189533239038</v>
      </c>
      <c r="CC8" s="127">
        <v>7</v>
      </c>
      <c r="CD8" s="128">
        <f>IFERROR(CC8/CA8,"-")</f>
        <v>0.25925925925926</v>
      </c>
      <c r="CE8" s="129">
        <v>323000</v>
      </c>
      <c r="CF8" s="130">
        <f>IFERROR(CE8/CA8,"-")</f>
        <v>11962.962962963</v>
      </c>
      <c r="CG8" s="131">
        <v>2</v>
      </c>
      <c r="CH8" s="131">
        <v>1</v>
      </c>
      <c r="CI8" s="131">
        <v>4</v>
      </c>
      <c r="CJ8" s="132">
        <v>62</v>
      </c>
      <c r="CK8" s="133">
        <v>801900</v>
      </c>
      <c r="CL8" s="133">
        <v>165000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1</v>
      </c>
      <c r="K9" s="81">
        <v>0</v>
      </c>
      <c r="L9" s="82">
        <f>IFERROR(K9/J9,"-")</f>
        <v>0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0</v>
      </c>
      <c r="H10" s="80">
        <v>0</v>
      </c>
      <c r="I10" s="80">
        <v>0</v>
      </c>
      <c r="J10" s="80">
        <v>1</v>
      </c>
      <c r="K10" s="81">
        <v>0</v>
      </c>
      <c r="L10" s="82">
        <f>IFERROR(K10/J10,"-")</f>
        <v>0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0.39897124425443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959217</v>
      </c>
      <c r="H11" s="80">
        <v>889</v>
      </c>
      <c r="I11" s="80">
        <v>0</v>
      </c>
      <c r="J11" s="80">
        <v>6464</v>
      </c>
      <c r="K11" s="81">
        <v>370</v>
      </c>
      <c r="L11" s="82">
        <f>IFERROR(K11/J11,"-")</f>
        <v>0.057240099009901</v>
      </c>
      <c r="M11" s="80">
        <v>63</v>
      </c>
      <c r="N11" s="80">
        <v>90</v>
      </c>
      <c r="O11" s="82">
        <f>IFERROR(M11/(K11),"-")</f>
        <v>0.17027027027027</v>
      </c>
      <c r="P11" s="83">
        <f>IFERROR(G11/SUM(K11:K11),"-")</f>
        <v>2592.4783783784</v>
      </c>
      <c r="Q11" s="84">
        <v>29</v>
      </c>
      <c r="R11" s="82">
        <f>IF(K11=0,"-",Q11/K11)</f>
        <v>0.078378378378378</v>
      </c>
      <c r="S11" s="200">
        <v>382700</v>
      </c>
      <c r="T11" s="201">
        <f>IFERROR(S11/K11,"-")</f>
        <v>1034.3243243243</v>
      </c>
      <c r="U11" s="201">
        <f>IFERROR(S11/Q11,"-")</f>
        <v>13196.551724138</v>
      </c>
      <c r="V11" s="202">
        <f>SUM(S11:S11)-SUM(G11:G11)</f>
        <v>-576517</v>
      </c>
      <c r="W11" s="86">
        <f>SUM(S11:S11)/SUM(G11:G11)</f>
        <v>0.39897124425443</v>
      </c>
      <c r="Y11" s="87">
        <v>2</v>
      </c>
      <c r="Z11" s="88">
        <f>IF(K11=0,"",IF(Y11=0,"",(Y11/K11)))</f>
        <v>0.0054054054054054</v>
      </c>
      <c r="AA11" s="87"/>
      <c r="AB11" s="89">
        <f>IFERROR(AA11/Y11,"-")</f>
        <v>0</v>
      </c>
      <c r="AC11" s="90"/>
      <c r="AD11" s="91">
        <f>IFERROR(AC11/Y11,"-")</f>
        <v>0</v>
      </c>
      <c r="AE11" s="92"/>
      <c r="AF11" s="92"/>
      <c r="AG11" s="92"/>
      <c r="AH11" s="93">
        <v>15</v>
      </c>
      <c r="AI11" s="94">
        <f>IF(K11=0,"",IF(AH11=0,"",(AH11/K11)))</f>
        <v>0.040540540540541</v>
      </c>
      <c r="AJ11" s="93">
        <v>1</v>
      </c>
      <c r="AK11" s="95">
        <f>IFERROR(AJ11/AH11,"-")</f>
        <v>0.066666666666667</v>
      </c>
      <c r="AL11" s="96">
        <v>3000</v>
      </c>
      <c r="AM11" s="97">
        <f>IFERROR(AL11/AH11,"-")</f>
        <v>200</v>
      </c>
      <c r="AN11" s="98">
        <v>1</v>
      </c>
      <c r="AO11" s="98"/>
      <c r="AP11" s="98"/>
      <c r="AQ11" s="99">
        <v>4</v>
      </c>
      <c r="AR11" s="100">
        <f>IF(K11=0,"",IF(AQ11=0,"",(AQ11/K11)))</f>
        <v>0.010810810810811</v>
      </c>
      <c r="AS11" s="99"/>
      <c r="AT11" s="101">
        <f>IFERROR(AR11/AQ11,"-")</f>
        <v>0.0027027027027027</v>
      </c>
      <c r="AU11" s="102"/>
      <c r="AV11" s="103">
        <f>IFERROR(AU11/AQ11,"-")</f>
        <v>0</v>
      </c>
      <c r="AW11" s="104"/>
      <c r="AX11" s="104"/>
      <c r="AY11" s="104"/>
      <c r="AZ11" s="105">
        <v>58</v>
      </c>
      <c r="BA11" s="106">
        <f>IF(K11=0,"",IF(AZ11=0,"",(AZ11/K11)))</f>
        <v>0.15675675675676</v>
      </c>
      <c r="BB11" s="105">
        <v>4</v>
      </c>
      <c r="BC11" s="107">
        <f>IFERROR(BB11/AZ11,"-")</f>
        <v>0.068965517241379</v>
      </c>
      <c r="BD11" s="108">
        <v>139800</v>
      </c>
      <c r="BE11" s="109">
        <f>IFERROR(BD11/AZ11,"-")</f>
        <v>2410.3448275862</v>
      </c>
      <c r="BF11" s="110">
        <v>1</v>
      </c>
      <c r="BG11" s="110">
        <v>2</v>
      </c>
      <c r="BH11" s="110">
        <v>1</v>
      </c>
      <c r="BI11" s="111">
        <v>128</v>
      </c>
      <c r="BJ11" s="112">
        <f>IF(K11=0,"",IF(BI11=0,"",(BI11/K11)))</f>
        <v>0.34594594594595</v>
      </c>
      <c r="BK11" s="113">
        <v>9</v>
      </c>
      <c r="BL11" s="114">
        <f>IFERROR(BK11/BI11,"-")</f>
        <v>0.0703125</v>
      </c>
      <c r="BM11" s="115">
        <v>57900</v>
      </c>
      <c r="BN11" s="116">
        <f>IFERROR(BM11/BI11,"-")</f>
        <v>452.34375</v>
      </c>
      <c r="BO11" s="117">
        <v>5</v>
      </c>
      <c r="BP11" s="117">
        <v>1</v>
      </c>
      <c r="BQ11" s="117">
        <v>3</v>
      </c>
      <c r="BR11" s="118">
        <v>130</v>
      </c>
      <c r="BS11" s="119">
        <f>IF(K11=0,"",IF(BR11=0,"",(BR11/K11)))</f>
        <v>0.35135135135135</v>
      </c>
      <c r="BT11" s="120">
        <v>10</v>
      </c>
      <c r="BU11" s="121">
        <f>IFERROR(BT11/BR11,"-")</f>
        <v>0.076923076923077</v>
      </c>
      <c r="BV11" s="122">
        <v>121000</v>
      </c>
      <c r="BW11" s="123">
        <f>IFERROR(BV11/BR11,"-")</f>
        <v>930.76923076923</v>
      </c>
      <c r="BX11" s="124">
        <v>5</v>
      </c>
      <c r="BY11" s="124">
        <v>2</v>
      </c>
      <c r="BZ11" s="124">
        <v>3</v>
      </c>
      <c r="CA11" s="125">
        <v>33</v>
      </c>
      <c r="CB11" s="126">
        <f>IF(K11=0,"",IF(CA11=0,"",(CA11/K11)))</f>
        <v>0.089189189189189</v>
      </c>
      <c r="CC11" s="127">
        <v>5</v>
      </c>
      <c r="CD11" s="128">
        <f>IFERROR(CC11/CA11,"-")</f>
        <v>0.15151515151515</v>
      </c>
      <c r="CE11" s="129">
        <v>61000</v>
      </c>
      <c r="CF11" s="130">
        <f>IFERROR(CE11/CA11,"-")</f>
        <v>1848.4848484848</v>
      </c>
      <c r="CG11" s="131"/>
      <c r="CH11" s="131">
        <v>3</v>
      </c>
      <c r="CI11" s="131">
        <v>2</v>
      </c>
      <c r="CJ11" s="132">
        <v>29</v>
      </c>
      <c r="CK11" s="133">
        <v>382700</v>
      </c>
      <c r="CL11" s="133">
        <v>124800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1.7470959840537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800185</v>
      </c>
      <c r="H12" s="80">
        <v>953</v>
      </c>
      <c r="I12" s="80">
        <v>0</v>
      </c>
      <c r="J12" s="80">
        <v>39175</v>
      </c>
      <c r="K12" s="81">
        <v>269</v>
      </c>
      <c r="L12" s="82">
        <f>IFERROR(K12/J12,"-")</f>
        <v>0.0068666241225271</v>
      </c>
      <c r="M12" s="80">
        <v>64</v>
      </c>
      <c r="N12" s="80">
        <v>53</v>
      </c>
      <c r="O12" s="82">
        <f>IFERROR(M12/(K12),"-")</f>
        <v>0.23791821561338</v>
      </c>
      <c r="P12" s="83">
        <f>IFERROR(G12/SUM(K12:K12),"-")</f>
        <v>2974.6654275093</v>
      </c>
      <c r="Q12" s="84">
        <v>33</v>
      </c>
      <c r="R12" s="82">
        <f>IF(K12=0,"-",Q12/K12)</f>
        <v>0.12267657992565</v>
      </c>
      <c r="S12" s="200">
        <v>1398000</v>
      </c>
      <c r="T12" s="201">
        <f>IFERROR(S12/K12,"-")</f>
        <v>5197.0260223048</v>
      </c>
      <c r="U12" s="201">
        <f>IFERROR(S12/Q12,"-")</f>
        <v>42363.636363636</v>
      </c>
      <c r="V12" s="202">
        <f>SUM(S12:S12)-SUM(G12:G12)</f>
        <v>597815</v>
      </c>
      <c r="W12" s="86">
        <f>SUM(S12:S12)/SUM(G12:G12)</f>
        <v>1.7470959840537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>
        <v>1</v>
      </c>
      <c r="AR12" s="100">
        <f>IF(K12=0,"",IF(AQ12=0,"",(AQ12/K12)))</f>
        <v>0.0037174721189591</v>
      </c>
      <c r="AS12" s="99"/>
      <c r="AT12" s="101">
        <f>IFERROR(AR12/AQ12,"-")</f>
        <v>0.0037174721189591</v>
      </c>
      <c r="AU12" s="102"/>
      <c r="AV12" s="103">
        <f>IFERROR(AU12/AQ12,"-")</f>
        <v>0</v>
      </c>
      <c r="AW12" s="104"/>
      <c r="AX12" s="104"/>
      <c r="AY12" s="104"/>
      <c r="AZ12" s="105">
        <v>13</v>
      </c>
      <c r="BA12" s="106">
        <f>IF(K12=0,"",IF(AZ12=0,"",(AZ12/K12)))</f>
        <v>0.048327137546468</v>
      </c>
      <c r="BB12" s="105"/>
      <c r="BC12" s="107">
        <f>IFERROR(BB12/AZ12,"-")</f>
        <v>0</v>
      </c>
      <c r="BD12" s="108"/>
      <c r="BE12" s="109">
        <f>IFERROR(BD12/AZ12,"-")</f>
        <v>0</v>
      </c>
      <c r="BF12" s="110"/>
      <c r="BG12" s="110"/>
      <c r="BH12" s="110"/>
      <c r="BI12" s="111">
        <v>146</v>
      </c>
      <c r="BJ12" s="112">
        <f>IF(K12=0,"",IF(BI12=0,"",(BI12/K12)))</f>
        <v>0.54275092936803</v>
      </c>
      <c r="BK12" s="113">
        <v>17</v>
      </c>
      <c r="BL12" s="114">
        <f>IFERROR(BK12/BI12,"-")</f>
        <v>0.11643835616438</v>
      </c>
      <c r="BM12" s="115">
        <v>583000</v>
      </c>
      <c r="BN12" s="116">
        <f>IFERROR(BM12/BI12,"-")</f>
        <v>3993.1506849315</v>
      </c>
      <c r="BO12" s="117">
        <v>7</v>
      </c>
      <c r="BP12" s="117">
        <v>4</v>
      </c>
      <c r="BQ12" s="117">
        <v>6</v>
      </c>
      <c r="BR12" s="118">
        <v>87</v>
      </c>
      <c r="BS12" s="119">
        <f>IF(K12=0,"",IF(BR12=0,"",(BR12/K12)))</f>
        <v>0.32342007434944</v>
      </c>
      <c r="BT12" s="120">
        <v>14</v>
      </c>
      <c r="BU12" s="121">
        <f>IFERROR(BT12/BR12,"-")</f>
        <v>0.16091954022989</v>
      </c>
      <c r="BV12" s="122">
        <v>572000</v>
      </c>
      <c r="BW12" s="123">
        <f>IFERROR(BV12/BR12,"-")</f>
        <v>6574.7126436782</v>
      </c>
      <c r="BX12" s="124">
        <v>6</v>
      </c>
      <c r="BY12" s="124">
        <v>2</v>
      </c>
      <c r="BZ12" s="124">
        <v>6</v>
      </c>
      <c r="CA12" s="125">
        <v>22</v>
      </c>
      <c r="CB12" s="126">
        <f>IF(K12=0,"",IF(CA12=0,"",(CA12/K12)))</f>
        <v>0.0817843866171</v>
      </c>
      <c r="CC12" s="127">
        <v>2</v>
      </c>
      <c r="CD12" s="128">
        <f>IFERROR(CC12/CA12,"-")</f>
        <v>0.090909090909091</v>
      </c>
      <c r="CE12" s="129">
        <v>243000</v>
      </c>
      <c r="CF12" s="130">
        <f>IFERROR(CE12/CA12,"-")</f>
        <v>11045.454545455</v>
      </c>
      <c r="CG12" s="131">
        <v>1</v>
      </c>
      <c r="CH12" s="131"/>
      <c r="CI12" s="131">
        <v>1</v>
      </c>
      <c r="CJ12" s="132">
        <v>33</v>
      </c>
      <c r="CK12" s="133">
        <v>1398000</v>
      </c>
      <c r="CL12" s="133">
        <v>238000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0.6526187294715</v>
      </c>
      <c r="B15" s="153"/>
      <c r="C15" s="153"/>
      <c r="D15" s="153"/>
      <c r="E15" s="154" t="s">
        <v>74</v>
      </c>
      <c r="F15" s="154"/>
      <c r="G15" s="203">
        <f>SUM(G6:G14)</f>
        <v>6778077</v>
      </c>
      <c r="H15" s="153">
        <f>SUM(H6:H14)</f>
        <v>6326</v>
      </c>
      <c r="I15" s="153">
        <f>SUM(I6:I14)</f>
        <v>0</v>
      </c>
      <c r="J15" s="153">
        <f>SUM(J6:J14)</f>
        <v>180441</v>
      </c>
      <c r="K15" s="153">
        <f>SUM(K6:K14)</f>
        <v>2299</v>
      </c>
      <c r="L15" s="155">
        <f>IFERROR(K15/J15,"-")</f>
        <v>0.012741006755671</v>
      </c>
      <c r="M15" s="156">
        <f>SUM(M6:M14)</f>
        <v>440</v>
      </c>
      <c r="N15" s="156">
        <f>SUM(N6:N14)</f>
        <v>608</v>
      </c>
      <c r="O15" s="155">
        <f>IFERROR(M15/K15,"-")</f>
        <v>0.19138755980861</v>
      </c>
      <c r="P15" s="157">
        <f>IFERROR(G15/K15,"-")</f>
        <v>2948.2718573293</v>
      </c>
      <c r="Q15" s="158">
        <f>SUM(Q6:Q14)</f>
        <v>222</v>
      </c>
      <c r="R15" s="155">
        <f>IFERROR(Q15/K15,"-")</f>
        <v>0.096563723357982</v>
      </c>
      <c r="S15" s="203">
        <f>SUM(S6:S14)</f>
        <v>4423500</v>
      </c>
      <c r="T15" s="203">
        <f>IFERROR(S15/K15,"-")</f>
        <v>1924.0974336668</v>
      </c>
      <c r="U15" s="203">
        <f>IFERROR(S15/Q15,"-")</f>
        <v>19925.675675676</v>
      </c>
      <c r="V15" s="203">
        <f>S15-G15</f>
        <v>-2354577</v>
      </c>
      <c r="W15" s="159">
        <f>S15/G15</f>
        <v>0.6526187294715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