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<sst xmlns="http://schemas.openxmlformats.org/spreadsheetml/2006/main" uniqueCount="71">
  <si>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</si>
  <si>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</si>
  <si>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</si>
  <si>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</si>
  <si>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</si>
  <si>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</si>
  <si>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</si>
  <si>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</si>
  <si>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</si>
  <si>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</si>
  <si>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</si>
  <si>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</si>
  <si>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</si>
  <si>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</si>
  <si>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</si>
  <si>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</si>
  <si>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</si>
  <si>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</si>
  <si>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</si>
  <si>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</si>
  <si>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</si>
  <si>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</si>
  <si>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</si>
  <si>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</si>
  <si>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</si>
  <si>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</si>
  <si>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</si>
  <si>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</si>
  <si>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</si>
  <si>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</si>
  <si>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</si>
  <si>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</si>
  <si>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</si>
  <si>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</si>
  <si>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</si>
  <si>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</si>
  <si>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</si>
  <si>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</si>
  <si>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</si>
  <si>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</si>
  <si>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</si>
  <si>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</si>
  <si>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</si>
  <si>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</si>
  <si>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</si>
  <si>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</si>
  <si>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</si>
  <si>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</si>
  <si>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</si>
  <si>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</si>
  <si>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</si>
  <si>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</si>
  <si>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</si>
  <si>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</si>
  <si>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</si>
  <si>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</si>
  <si>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</si>
  <si>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</si>
  <si>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</si>
  <si>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</si>
  <si>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</si>
  <si>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7/1～7/31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</si>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</sst>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8784207</v>
      </c>
      <c r="E6" s="36">
        <v>7645</v>
      </c>
      <c r="F6" s="36">
        <v>0</v>
      </c>
      <c r="G6" s="36">
        <v>464930</v>
      </c>
      <c r="H6" s="43">
        <v>2891</v>
      </c>
      <c r="I6" s="44">
        <v>78</v>
      </c>
      <c r="J6" s="47">
        <f>H6+I6</f>
        <v>2969</v>
      </c>
      <c r="K6" s="37">
        <f>IFERROR(J6/G6,"-")</f>
        <v>0.0063859075559762</v>
      </c>
      <c r="L6" s="36">
        <v>221</v>
      </c>
      <c r="M6" s="36">
        <v>934</v>
      </c>
      <c r="N6" s="37">
        <f>IFERROR(L6/J6,"-")</f>
        <v>0.074435836982149</v>
      </c>
      <c r="O6" s="38">
        <f>IFERROR(D6/J6,"-")</f>
        <v>2958.6416301785</v>
      </c>
      <c r="P6" s="39">
        <v>418</v>
      </c>
      <c r="Q6" s="37">
        <f>IFERROR(P6/J6,"-")</f>
        <v>0.14078814415628</v>
      </c>
      <c r="R6" s="213">
        <v>29751786</v>
      </c>
      <c r="S6" s="214">
        <f>IFERROR(R6/J6,"-")</f>
        <v>10020.810373863</v>
      </c>
      <c r="T6" s="214">
        <f>IFERROR(R6/P6,"-")</f>
        <v>71176.5215311</v>
      </c>
      <c r="U6" s="208">
        <f>IFERROR(R6-D6,"-")</f>
        <v>20967579</v>
      </c>
      <c r="V6" s="40">
        <f>R6/D6</f>
        <v>3.3869632170553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8784207</v>
      </c>
      <c r="E9" s="21">
        <f>SUM(E6:E7)</f>
        <v>7645</v>
      </c>
      <c r="F9" s="21">
        <f>SUM(F6:F7)</f>
        <v>0</v>
      </c>
      <c r="G9" s="21">
        <f>SUM(G6:G7)</f>
        <v>464930</v>
      </c>
      <c r="H9" s="21">
        <f>SUM(H6:H7)</f>
        <v>2891</v>
      </c>
      <c r="I9" s="21">
        <f>SUM(I6:I7)</f>
        <v>78</v>
      </c>
      <c r="J9" s="21">
        <f>SUM(J6:J7)</f>
        <v>2969</v>
      </c>
      <c r="K9" s="22">
        <f>IFERROR(J9/G9,"-")</f>
        <v>0.0063859075559762</v>
      </c>
      <c r="L9" s="33">
        <f>SUM(L6:L7)</f>
        <v>221</v>
      </c>
      <c r="M9" s="33">
        <f>SUM(M6:M7)</f>
        <v>934</v>
      </c>
      <c r="N9" s="22">
        <f>IFERROR(L9/J9,"-")</f>
        <v>0.074435836982149</v>
      </c>
      <c r="O9" s="23">
        <f>IFERROR(D9/J9,"-")</f>
        <v>2958.6416301785</v>
      </c>
      <c r="P9" s="24">
        <f>SUM(P6:P7)</f>
        <v>418</v>
      </c>
      <c r="Q9" s="22">
        <f>IFERROR(P9/J9,"-")</f>
        <v>0.14078814415628</v>
      </c>
      <c r="R9" s="25">
        <f>SUM(R6:R7)</f>
        <v>29751786</v>
      </c>
      <c r="S9" s="25">
        <f>IFERROR(R9/J9,"-")</f>
        <v>10020.810373863</v>
      </c>
      <c r="T9" s="25">
        <f>IFERROR(R9/P9,"-")</f>
        <v>71176.5215311</v>
      </c>
      <c r="U9" s="26">
        <f>SUM(U6:U7)</f>
        <v>20967579</v>
      </c>
      <c r="V9" s="27">
        <f>IFERROR(R9/D9,"-")</f>
        <v>3.3869632170553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3.0923514081513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5034260</v>
      </c>
      <c r="H7" s="80">
        <v>4087</v>
      </c>
      <c r="I7" s="80">
        <v>0</v>
      </c>
      <c r="J7" s="80">
        <v>244331</v>
      </c>
      <c r="K7" s="81">
        <v>1533</v>
      </c>
      <c r="L7" s="82">
        <f>IFERROR(K7/J7,"-")</f>
        <v>0.0062742754705707</v>
      </c>
      <c r="M7" s="80">
        <v>127</v>
      </c>
      <c r="N7" s="80">
        <v>512</v>
      </c>
      <c r="O7" s="82">
        <f>IFERROR(M7/(K7),"-")</f>
        <v>0.082844096542727</v>
      </c>
      <c r="P7" s="83">
        <f>IFERROR(G7/SUM(K7:K7),"-")</f>
        <v>3283.9269406393</v>
      </c>
      <c r="Q7" s="84">
        <v>229</v>
      </c>
      <c r="R7" s="82">
        <f>IF(K7=0,"-",Q7/K7)</f>
        <v>0.14938030006523</v>
      </c>
      <c r="S7" s="200">
        <v>15567701</v>
      </c>
      <c r="T7" s="201">
        <f>IFERROR(S7/K7,"-")</f>
        <v>10155.056099152</v>
      </c>
      <c r="U7" s="201">
        <f>IFERROR(S7/Q7,"-")</f>
        <v>67981.227074236</v>
      </c>
      <c r="V7" s="202">
        <f>SUM(S7:S7)-SUM(G7:G7)</f>
        <v>10533441</v>
      </c>
      <c r="W7" s="86">
        <f>SUM(S7:S7)/SUM(G7:G7)</f>
        <v>3.0923514081513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5</v>
      </c>
      <c r="AI7" s="94">
        <f>IF(K7=0,"",IF(AH7=0,"",(AH7/K7)))</f>
        <v>0.0032615786040444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8</v>
      </c>
      <c r="AR7" s="100">
        <f>IF(K7=0,"",IF(AQ7=0,"",(AQ7/K7)))</f>
        <v>0.005218525766471</v>
      </c>
      <c r="AS7" s="99">
        <v>1</v>
      </c>
      <c r="AT7" s="101">
        <f>IFERROR(AR7/AQ7,"-")</f>
        <v>0.00065231572080887</v>
      </c>
      <c r="AU7" s="102">
        <v>3000</v>
      </c>
      <c r="AV7" s="103">
        <f>IFERROR(AU7/AQ7,"-")</f>
        <v>375</v>
      </c>
      <c r="AW7" s="104">
        <v>1</v>
      </c>
      <c r="AX7" s="104"/>
      <c r="AY7" s="104"/>
      <c r="AZ7" s="105">
        <v>67</v>
      </c>
      <c r="BA7" s="106">
        <f>IF(K7=0,"",IF(AZ7=0,"",(AZ7/K7)))</f>
        <v>0.043705153294194</v>
      </c>
      <c r="BB7" s="105">
        <v>8</v>
      </c>
      <c r="BC7" s="107">
        <f>IFERROR(BB7/AZ7,"-")</f>
        <v>0.11940298507463</v>
      </c>
      <c r="BD7" s="108">
        <v>37970</v>
      </c>
      <c r="BE7" s="109">
        <f>IFERROR(BD7/AZ7,"-")</f>
        <v>566.71641791045</v>
      </c>
      <c r="BF7" s="110">
        <v>7</v>
      </c>
      <c r="BG7" s="110"/>
      <c r="BH7" s="110">
        <v>1</v>
      </c>
      <c r="BI7" s="111">
        <v>895</v>
      </c>
      <c r="BJ7" s="112">
        <f>IF(K7=0,"",IF(BI7=0,"",(BI7/K7)))</f>
        <v>0.58382257012394</v>
      </c>
      <c r="BK7" s="113">
        <v>124</v>
      </c>
      <c r="BL7" s="114">
        <f>IFERROR(BK7/BI7,"-")</f>
        <v>0.13854748603352</v>
      </c>
      <c r="BM7" s="115">
        <v>2502115</v>
      </c>
      <c r="BN7" s="116">
        <f>IFERROR(BM7/BI7,"-")</f>
        <v>2795.6592178771</v>
      </c>
      <c r="BO7" s="117">
        <v>50</v>
      </c>
      <c r="BP7" s="117">
        <v>27</v>
      </c>
      <c r="BQ7" s="117">
        <v>47</v>
      </c>
      <c r="BR7" s="118">
        <v>435</v>
      </c>
      <c r="BS7" s="119">
        <f>IF(K7=0,"",IF(BR7=0,"",(BR7/K7)))</f>
        <v>0.28375733855186</v>
      </c>
      <c r="BT7" s="120">
        <v>72</v>
      </c>
      <c r="BU7" s="121">
        <f>IFERROR(BT7/BR7,"-")</f>
        <v>0.16551724137931</v>
      </c>
      <c r="BV7" s="122">
        <v>10385316</v>
      </c>
      <c r="BW7" s="123">
        <f>IFERROR(BV7/BR7,"-")</f>
        <v>23874.289655172</v>
      </c>
      <c r="BX7" s="124">
        <v>20</v>
      </c>
      <c r="BY7" s="124">
        <v>10</v>
      </c>
      <c r="BZ7" s="124">
        <v>42</v>
      </c>
      <c r="CA7" s="125">
        <v>123</v>
      </c>
      <c r="CB7" s="126">
        <f>IF(K7=0,"",IF(CA7=0,"",(CA7/K7)))</f>
        <v>0.080234833659491</v>
      </c>
      <c r="CC7" s="127">
        <v>24</v>
      </c>
      <c r="CD7" s="128">
        <f>IFERROR(CC7/CA7,"-")</f>
        <v>0.19512195121951</v>
      </c>
      <c r="CE7" s="129">
        <v>2639300</v>
      </c>
      <c r="CF7" s="130">
        <f>IFERROR(CE7/CA7,"-")</f>
        <v>21457.723577236</v>
      </c>
      <c r="CG7" s="131">
        <v>10</v>
      </c>
      <c r="CH7" s="131">
        <v>3</v>
      </c>
      <c r="CI7" s="131">
        <v>11</v>
      </c>
      <c r="CJ7" s="132">
        <v>229</v>
      </c>
      <c r="CK7" s="133">
        <v>15567701</v>
      </c>
      <c r="CL7" s="133">
        <v>2499000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1.9054800379929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1907724</v>
      </c>
      <c r="H8" s="80">
        <v>1677</v>
      </c>
      <c r="I8" s="80">
        <v>0</v>
      </c>
      <c r="J8" s="80">
        <v>37356</v>
      </c>
      <c r="K8" s="81">
        <v>773</v>
      </c>
      <c r="L8" s="82">
        <f>IFERROR(K8/J8,"-")</f>
        <v>0.020692793660992</v>
      </c>
      <c r="M8" s="80">
        <v>37</v>
      </c>
      <c r="N8" s="80">
        <v>294</v>
      </c>
      <c r="O8" s="82">
        <f>IFERROR(M8/(K8),"-")</f>
        <v>0.047865459249677</v>
      </c>
      <c r="P8" s="83">
        <f>IFERROR(G8/SUM(K8:K8),"-")</f>
        <v>2467.9482535576</v>
      </c>
      <c r="Q8" s="84">
        <v>103</v>
      </c>
      <c r="R8" s="82">
        <f>IF(K8=0,"-",Q8/K8)</f>
        <v>0.13324708926261</v>
      </c>
      <c r="S8" s="200">
        <v>3635130</v>
      </c>
      <c r="T8" s="201">
        <f>IFERROR(S8/K8,"-")</f>
        <v>4702.6261319534</v>
      </c>
      <c r="U8" s="201">
        <f>IFERROR(S8/Q8,"-")</f>
        <v>35292.524271845</v>
      </c>
      <c r="V8" s="202">
        <f>SUM(S8:S8)-SUM(G8:G8)</f>
        <v>1727406</v>
      </c>
      <c r="W8" s="86">
        <f>SUM(S8:S8)/SUM(G8:G8)</f>
        <v>1.9054800379929</v>
      </c>
      <c r="Y8" s="87">
        <v>35</v>
      </c>
      <c r="Z8" s="88">
        <f>IF(K8=0,"",IF(Y8=0,"",(Y8/K8)))</f>
        <v>0.045278137128072</v>
      </c>
      <c r="AA8" s="87">
        <v>1</v>
      </c>
      <c r="AB8" s="89">
        <f>IFERROR(AA8/Y8,"-")</f>
        <v>0.028571428571429</v>
      </c>
      <c r="AC8" s="90">
        <v>18000</v>
      </c>
      <c r="AD8" s="91">
        <f>IFERROR(AC8/Y8,"-")</f>
        <v>514.28571428571</v>
      </c>
      <c r="AE8" s="92"/>
      <c r="AF8" s="92"/>
      <c r="AG8" s="92">
        <v>1</v>
      </c>
      <c r="AH8" s="93">
        <v>127</v>
      </c>
      <c r="AI8" s="94">
        <f>IF(K8=0,"",IF(AH8=0,"",(AH8/K8)))</f>
        <v>0.16429495472186</v>
      </c>
      <c r="AJ8" s="93">
        <v>10</v>
      </c>
      <c r="AK8" s="95">
        <f>IFERROR(AJ8/AH8,"-")</f>
        <v>0.078740157480315</v>
      </c>
      <c r="AL8" s="96">
        <v>70930</v>
      </c>
      <c r="AM8" s="97">
        <f>IFERROR(AL8/AH8,"-")</f>
        <v>558.50393700787</v>
      </c>
      <c r="AN8" s="98">
        <v>6</v>
      </c>
      <c r="AO8" s="98">
        <v>1</v>
      </c>
      <c r="AP8" s="98">
        <v>3</v>
      </c>
      <c r="AQ8" s="99">
        <v>107</v>
      </c>
      <c r="AR8" s="100">
        <f>IF(K8=0,"",IF(AQ8=0,"",(AQ8/K8)))</f>
        <v>0.13842173350582</v>
      </c>
      <c r="AS8" s="99">
        <v>7</v>
      </c>
      <c r="AT8" s="101">
        <f>IFERROR(AR8/AQ8,"-")</f>
        <v>0.0012936610608021</v>
      </c>
      <c r="AU8" s="102">
        <v>26300</v>
      </c>
      <c r="AV8" s="103">
        <f>IFERROR(AU8/AQ8,"-")</f>
        <v>245.79439252336</v>
      </c>
      <c r="AW8" s="104">
        <v>5</v>
      </c>
      <c r="AX8" s="104">
        <v>1</v>
      </c>
      <c r="AY8" s="104">
        <v>1</v>
      </c>
      <c r="AZ8" s="105">
        <v>183</v>
      </c>
      <c r="BA8" s="106">
        <f>IF(K8=0,"",IF(AZ8=0,"",(AZ8/K8)))</f>
        <v>0.23673997412678</v>
      </c>
      <c r="BB8" s="105">
        <v>21</v>
      </c>
      <c r="BC8" s="107">
        <f>IFERROR(BB8/AZ8,"-")</f>
        <v>0.11475409836066</v>
      </c>
      <c r="BD8" s="108">
        <v>356300</v>
      </c>
      <c r="BE8" s="109">
        <f>IFERROR(BD8/AZ8,"-")</f>
        <v>1946.9945355191</v>
      </c>
      <c r="BF8" s="110">
        <v>10</v>
      </c>
      <c r="BG8" s="110">
        <v>4</v>
      </c>
      <c r="BH8" s="110">
        <v>7</v>
      </c>
      <c r="BI8" s="111">
        <v>214</v>
      </c>
      <c r="BJ8" s="112">
        <f>IF(K8=0,"",IF(BI8=0,"",(BI8/K8)))</f>
        <v>0.27684346701164</v>
      </c>
      <c r="BK8" s="113">
        <v>32</v>
      </c>
      <c r="BL8" s="114">
        <f>IFERROR(BK8/BI8,"-")</f>
        <v>0.14953271028037</v>
      </c>
      <c r="BM8" s="115">
        <v>575600</v>
      </c>
      <c r="BN8" s="116">
        <f>IFERROR(BM8/BI8,"-")</f>
        <v>2689.7196261682</v>
      </c>
      <c r="BO8" s="117">
        <v>11</v>
      </c>
      <c r="BP8" s="117">
        <v>8</v>
      </c>
      <c r="BQ8" s="117">
        <v>13</v>
      </c>
      <c r="BR8" s="118">
        <v>84</v>
      </c>
      <c r="BS8" s="119">
        <f>IF(K8=0,"",IF(BR8=0,"",(BR8/K8)))</f>
        <v>0.10866752910737</v>
      </c>
      <c r="BT8" s="120">
        <v>27</v>
      </c>
      <c r="BU8" s="121">
        <f>IFERROR(BT8/BR8,"-")</f>
        <v>0.32142857142857</v>
      </c>
      <c r="BV8" s="122">
        <v>1574000</v>
      </c>
      <c r="BW8" s="123">
        <f>IFERROR(BV8/BR8,"-")</f>
        <v>18738.095238095</v>
      </c>
      <c r="BX8" s="124">
        <v>5</v>
      </c>
      <c r="BY8" s="124">
        <v>9</v>
      </c>
      <c r="BZ8" s="124">
        <v>13</v>
      </c>
      <c r="CA8" s="125">
        <v>23</v>
      </c>
      <c r="CB8" s="126">
        <f>IF(K8=0,"",IF(CA8=0,"",(CA8/K8)))</f>
        <v>0.029754204398448</v>
      </c>
      <c r="CC8" s="127">
        <v>5</v>
      </c>
      <c r="CD8" s="128">
        <f>IFERROR(CC8/CA8,"-")</f>
        <v>0.21739130434783</v>
      </c>
      <c r="CE8" s="129">
        <v>1014000</v>
      </c>
      <c r="CF8" s="130">
        <f>IFERROR(CE8/CA8,"-")</f>
        <v>44086.956521739</v>
      </c>
      <c r="CG8" s="131"/>
      <c r="CH8" s="131"/>
      <c r="CI8" s="131">
        <v>5</v>
      </c>
      <c r="CJ8" s="132">
        <v>103</v>
      </c>
      <c r="CK8" s="133">
        <v>3635130</v>
      </c>
      <c r="CL8" s="133">
        <v>1047000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5.7262095848331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1842223</v>
      </c>
      <c r="H10" s="80">
        <v>1881</v>
      </c>
      <c r="I10" s="80">
        <v>0</v>
      </c>
      <c r="J10" s="80">
        <v>183243</v>
      </c>
      <c r="K10" s="81">
        <v>663</v>
      </c>
      <c r="L10" s="82">
        <f>IFERROR(K10/J10,"-")</f>
        <v>0.0036181463957696</v>
      </c>
      <c r="M10" s="80">
        <v>57</v>
      </c>
      <c r="N10" s="80">
        <v>128</v>
      </c>
      <c r="O10" s="82">
        <f>IFERROR(M10/(K10),"-")</f>
        <v>0.085972850678733</v>
      </c>
      <c r="P10" s="83">
        <f>IFERROR(G10/SUM(K10:K10),"-")</f>
        <v>2778.616892911</v>
      </c>
      <c r="Q10" s="84">
        <v>86</v>
      </c>
      <c r="R10" s="82">
        <f>IF(K10=0,"-",Q10/K10)</f>
        <v>0.12971342383107</v>
      </c>
      <c r="S10" s="200">
        <v>10548955</v>
      </c>
      <c r="T10" s="201">
        <f>IFERROR(S10/K10,"-")</f>
        <v>15910.942684766</v>
      </c>
      <c r="U10" s="201">
        <f>IFERROR(S10/Q10,"-")</f>
        <v>122662.26744186</v>
      </c>
      <c r="V10" s="202">
        <f>SUM(S10:S10)-SUM(G10:G10)</f>
        <v>8706732</v>
      </c>
      <c r="W10" s="86">
        <f>SUM(S10:S10)/SUM(G10:G10)</f>
        <v>5.7262095848331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>
        <v>2</v>
      </c>
      <c r="AR10" s="100">
        <f>IF(K10=0,"",IF(AQ10=0,"",(AQ10/K10)))</f>
        <v>0.0030165912518854</v>
      </c>
      <c r="AS10" s="99"/>
      <c r="AT10" s="101">
        <f>IFERROR(AR10/AQ10,"-")</f>
        <v>0.0015082956259427</v>
      </c>
      <c r="AU10" s="102"/>
      <c r="AV10" s="103">
        <f>IFERROR(AU10/AQ10,"-")</f>
        <v>0</v>
      </c>
      <c r="AW10" s="104"/>
      <c r="AX10" s="104"/>
      <c r="AY10" s="104"/>
      <c r="AZ10" s="105">
        <v>71</v>
      </c>
      <c r="BA10" s="106">
        <f>IF(K10=0,"",IF(AZ10=0,"",(AZ10/K10)))</f>
        <v>0.10708898944193</v>
      </c>
      <c r="BB10" s="105">
        <v>12</v>
      </c>
      <c r="BC10" s="107">
        <f>IFERROR(BB10/AZ10,"-")</f>
        <v>0.16901408450704</v>
      </c>
      <c r="BD10" s="108">
        <v>202250</v>
      </c>
      <c r="BE10" s="109">
        <f>IFERROR(BD10/AZ10,"-")</f>
        <v>2848.5915492958</v>
      </c>
      <c r="BF10" s="110">
        <v>6</v>
      </c>
      <c r="BG10" s="110"/>
      <c r="BH10" s="110">
        <v>6</v>
      </c>
      <c r="BI10" s="111">
        <v>215</v>
      </c>
      <c r="BJ10" s="112">
        <f>IF(K10=0,"",IF(BI10=0,"",(BI10/K10)))</f>
        <v>0.32428355957768</v>
      </c>
      <c r="BK10" s="113">
        <v>25</v>
      </c>
      <c r="BL10" s="114">
        <f>IFERROR(BK10/BI10,"-")</f>
        <v>0.11627906976744</v>
      </c>
      <c r="BM10" s="115">
        <v>822000</v>
      </c>
      <c r="BN10" s="116">
        <f>IFERROR(BM10/BI10,"-")</f>
        <v>3823.2558139535</v>
      </c>
      <c r="BO10" s="117">
        <v>8</v>
      </c>
      <c r="BP10" s="117">
        <v>2</v>
      </c>
      <c r="BQ10" s="117">
        <v>15</v>
      </c>
      <c r="BR10" s="118">
        <v>239</v>
      </c>
      <c r="BS10" s="119">
        <f>IF(K10=0,"",IF(BR10=0,"",(BR10/K10)))</f>
        <v>0.3604826546003</v>
      </c>
      <c r="BT10" s="120">
        <v>26</v>
      </c>
      <c r="BU10" s="121">
        <f>IFERROR(BT10/BR10,"-")</f>
        <v>0.10878661087866</v>
      </c>
      <c r="BV10" s="122">
        <v>2770900</v>
      </c>
      <c r="BW10" s="123">
        <f>IFERROR(BV10/BR10,"-")</f>
        <v>11593.723849372</v>
      </c>
      <c r="BX10" s="124">
        <v>9</v>
      </c>
      <c r="BY10" s="124">
        <v>2</v>
      </c>
      <c r="BZ10" s="124">
        <v>15</v>
      </c>
      <c r="CA10" s="125">
        <v>136</v>
      </c>
      <c r="CB10" s="126">
        <f>IF(K10=0,"",IF(CA10=0,"",(CA10/K10)))</f>
        <v>0.20512820512821</v>
      </c>
      <c r="CC10" s="127">
        <v>23</v>
      </c>
      <c r="CD10" s="128">
        <f>IFERROR(CC10/CA10,"-")</f>
        <v>0.16911764705882</v>
      </c>
      <c r="CE10" s="129">
        <v>6753805</v>
      </c>
      <c r="CF10" s="130">
        <f>IFERROR(CE10/CA10,"-")</f>
        <v>49660.330882353</v>
      </c>
      <c r="CG10" s="131">
        <v>7</v>
      </c>
      <c r="CH10" s="131">
        <v>3</v>
      </c>
      <c r="CI10" s="131">
        <v>13</v>
      </c>
      <c r="CJ10" s="132">
        <v>86</v>
      </c>
      <c r="CK10" s="133">
        <v>10548955</v>
      </c>
      <c r="CL10" s="133">
        <v>2893000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3.3869632170553</v>
      </c>
      <c r="B13" s="153"/>
      <c r="C13" s="153"/>
      <c r="D13" s="153"/>
      <c r="E13" s="154" t="s">
        <v>70</v>
      </c>
      <c r="F13" s="154"/>
      <c r="G13" s="203">
        <f>SUM(G6:G12)</f>
        <v>8784207</v>
      </c>
      <c r="H13" s="153">
        <f>SUM(H6:H12)</f>
        <v>7645</v>
      </c>
      <c r="I13" s="153">
        <f>SUM(I6:I12)</f>
        <v>0</v>
      </c>
      <c r="J13" s="153">
        <f>SUM(J6:J12)</f>
        <v>464930</v>
      </c>
      <c r="K13" s="153">
        <f>SUM(K6:K12)</f>
        <v>2969</v>
      </c>
      <c r="L13" s="155">
        <f>IFERROR(K13/J13,"-")</f>
        <v>0.0063859075559762</v>
      </c>
      <c r="M13" s="156">
        <f>SUM(M6:M12)</f>
        <v>221</v>
      </c>
      <c r="N13" s="156">
        <f>SUM(N6:N12)</f>
        <v>934</v>
      </c>
      <c r="O13" s="155">
        <f>IFERROR(M13/K13,"-")</f>
        <v>0.074435836982149</v>
      </c>
      <c r="P13" s="157">
        <f>IFERROR(G13/K13,"-")</f>
        <v>2958.6416301785</v>
      </c>
      <c r="Q13" s="158">
        <f>SUM(Q6:Q12)</f>
        <v>418</v>
      </c>
      <c r="R13" s="155">
        <f>IFERROR(Q13/K13,"-")</f>
        <v>0.14078814415628</v>
      </c>
      <c r="S13" s="203">
        <f>SUM(S6:S12)</f>
        <v>29751786</v>
      </c>
      <c r="T13" s="203">
        <f>IFERROR(S13/K13,"-")</f>
        <v>10020.810373863</v>
      </c>
      <c r="U13" s="203">
        <f>IFERROR(S13/Q13,"-")</f>
        <v>71176.5215311</v>
      </c>
      <c r="V13" s="203">
        <f>S13-G13</f>
        <v>20967579</v>
      </c>
      <c r="W13" s="159">
        <f>S13/G13</f>
        <v>3.3869632170553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