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<sst xmlns="http://schemas.openxmlformats.org/spreadsheetml/2006/main" uniqueCount="71">
  <si>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</si>
  <si>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</si>
  <si>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</si>
  <si>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</si>
  <si>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</si>
  <si>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</si>
  <si>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</si>
  <si>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</si>
  <si>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</si>
  <si>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</si>
  <si>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</si>
  <si>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</si>
  <si>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</si>
  <si>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</si>
  <si>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</si>
  <si>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</si>
  <si>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</si>
  <si>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</si>
  <si>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</si>
  <si>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</si>
  <si>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</si>
  <si>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</si>
  <si>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</si>
  <si>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</si>
  <si>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</si>
  <si>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</si>
  <si>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</si>
  <si>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</si>
  <si>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</si>
  <si>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</si>
  <si>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</si>
  <si>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</si>
  <si>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</si>
  <si>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</si>
  <si>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</si>
  <si>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</si>
  <si>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</si>
  <si>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</si>
  <si>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</si>
  <si>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</si>
  <si>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</si>
  <si>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</si>
  <si>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</si>
  <si>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</si>
  <si>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</si>
  <si>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</si>
  <si>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</si>
  <si>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</si>
  <si>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</si>
  <si>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</si>
  <si>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</si>
  <si>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</si>
  <si>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</si>
  <si>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</si>
  <si>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</si>
  <si>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</si>
  <si>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</si>
  <si>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</si>
  <si>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</si>
  <si>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</si>
  <si>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</si>
  <si>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6/1～6/30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</si>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</sst>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7813472</v>
      </c>
      <c r="E6" s="36">
        <v>6832</v>
      </c>
      <c r="F6" s="36">
        <v>0</v>
      </c>
      <c r="G6" s="36">
        <v>364595</v>
      </c>
      <c r="H6" s="43">
        <v>2622</v>
      </c>
      <c r="I6" s="44">
        <v>78</v>
      </c>
      <c r="J6" s="47">
        <f>H6+I6</f>
        <v>2700</v>
      </c>
      <c r="K6" s="37">
        <f>IFERROR(J6/G6,"-")</f>
        <v>0.0074054773104404</v>
      </c>
      <c r="L6" s="36">
        <v>206</v>
      </c>
      <c r="M6" s="36">
        <v>800</v>
      </c>
      <c r="N6" s="37">
        <f>IFERROR(L6/J6,"-")</f>
        <v>0.076296296296296</v>
      </c>
      <c r="O6" s="38">
        <f>IFERROR(D6/J6,"-")</f>
        <v>2893.8785185185</v>
      </c>
      <c r="P6" s="39">
        <v>384</v>
      </c>
      <c r="Q6" s="37">
        <f>IFERROR(P6/J6,"-")</f>
        <v>0.14222222222222</v>
      </c>
      <c r="R6" s="213">
        <v>32362925</v>
      </c>
      <c r="S6" s="214">
        <f>IFERROR(R6/J6,"-")</f>
        <v>11986.268518519</v>
      </c>
      <c r="T6" s="214">
        <f>IFERROR(R6/P6,"-")</f>
        <v>84278.450520833</v>
      </c>
      <c r="U6" s="208">
        <f>IFERROR(R6-D6,"-")</f>
        <v>24549453</v>
      </c>
      <c r="V6" s="40">
        <f>R6/D6</f>
        <v>4.1419390765079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7813472</v>
      </c>
      <c r="E9" s="21">
        <f>SUM(E6:E7)</f>
        <v>6832</v>
      </c>
      <c r="F9" s="21">
        <f>SUM(F6:F7)</f>
        <v>0</v>
      </c>
      <c r="G9" s="21">
        <f>SUM(G6:G7)</f>
        <v>364595</v>
      </c>
      <c r="H9" s="21">
        <f>SUM(H6:H7)</f>
        <v>2622</v>
      </c>
      <c r="I9" s="21">
        <f>SUM(I6:I7)</f>
        <v>78</v>
      </c>
      <c r="J9" s="21">
        <f>SUM(J6:J7)</f>
        <v>2700</v>
      </c>
      <c r="K9" s="22">
        <f>IFERROR(J9/G9,"-")</f>
        <v>0.0074054773104404</v>
      </c>
      <c r="L9" s="33">
        <f>SUM(L6:L7)</f>
        <v>206</v>
      </c>
      <c r="M9" s="33">
        <f>SUM(M6:M7)</f>
        <v>800</v>
      </c>
      <c r="N9" s="22">
        <f>IFERROR(L9/J9,"-")</f>
        <v>0.076296296296296</v>
      </c>
      <c r="O9" s="23">
        <f>IFERROR(D9/J9,"-")</f>
        <v>2893.8785185185</v>
      </c>
      <c r="P9" s="24">
        <f>SUM(P6:P7)</f>
        <v>384</v>
      </c>
      <c r="Q9" s="22">
        <f>IFERROR(P9/J9,"-")</f>
        <v>0.14222222222222</v>
      </c>
      <c r="R9" s="25">
        <f>SUM(R6:R7)</f>
        <v>32362925</v>
      </c>
      <c r="S9" s="25">
        <f>IFERROR(R9/J9,"-")</f>
        <v>11986.268518519</v>
      </c>
      <c r="T9" s="25">
        <f>IFERROR(R9/P9,"-")</f>
        <v>84278.450520833</v>
      </c>
      <c r="U9" s="26">
        <f>SUM(U6:U7)</f>
        <v>24549453</v>
      </c>
      <c r="V9" s="27">
        <f>IFERROR(R9/D9,"-")</f>
        <v>4.1419390765079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3.5916867930359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4918920</v>
      </c>
      <c r="H7" s="80">
        <v>4108</v>
      </c>
      <c r="I7" s="80">
        <v>0</v>
      </c>
      <c r="J7" s="80">
        <v>248877</v>
      </c>
      <c r="K7" s="81">
        <v>1556</v>
      </c>
      <c r="L7" s="82">
        <f>IFERROR(K7/J7,"-")</f>
        <v>0.0062520843629584</v>
      </c>
      <c r="M7" s="80">
        <v>123</v>
      </c>
      <c r="N7" s="80">
        <v>473</v>
      </c>
      <c r="O7" s="82">
        <f>IFERROR(M7/(K7),"-")</f>
        <v>0.079048843187661</v>
      </c>
      <c r="P7" s="83">
        <f>IFERROR(G7/SUM(K7:K7),"-")</f>
        <v>3161.2596401028</v>
      </c>
      <c r="Q7" s="84">
        <v>241</v>
      </c>
      <c r="R7" s="82">
        <f>IF(K7=0,"-",Q7/K7)</f>
        <v>0.15488431876607</v>
      </c>
      <c r="S7" s="200">
        <v>17667220</v>
      </c>
      <c r="T7" s="201">
        <f>IFERROR(S7/K7,"-")</f>
        <v>11354.254498715</v>
      </c>
      <c r="U7" s="201">
        <f>IFERROR(S7/Q7,"-")</f>
        <v>73307.966804979</v>
      </c>
      <c r="V7" s="202">
        <f>SUM(S7:S7)-SUM(G7:G7)</f>
        <v>12748300</v>
      </c>
      <c r="W7" s="86">
        <f>SUM(S7:S7)/SUM(G7:G7)</f>
        <v>3.5916867930359</v>
      </c>
      <c r="Y7" s="87">
        <v>3</v>
      </c>
      <c r="Z7" s="88">
        <f>IF(K7=0,"",IF(Y7=0,"",(Y7/K7)))</f>
        <v>0.0019280205655527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5</v>
      </c>
      <c r="AI7" s="94">
        <f>IF(K7=0,"",IF(AH7=0,"",(AH7/K7)))</f>
        <v>0.0032133676092545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8</v>
      </c>
      <c r="AR7" s="100">
        <f>IF(K7=0,"",IF(AQ7=0,"",(AQ7/K7)))</f>
        <v>0.0051413881748072</v>
      </c>
      <c r="AS7" s="99">
        <v>1</v>
      </c>
      <c r="AT7" s="101">
        <f>IFERROR(AR7/AQ7,"-")</f>
        <v>0.0006426735218509</v>
      </c>
      <c r="AU7" s="102">
        <v>122000</v>
      </c>
      <c r="AV7" s="103">
        <f>IFERROR(AU7/AQ7,"-")</f>
        <v>15250</v>
      </c>
      <c r="AW7" s="104"/>
      <c r="AX7" s="104"/>
      <c r="AY7" s="104">
        <v>1</v>
      </c>
      <c r="AZ7" s="105">
        <v>63</v>
      </c>
      <c r="BA7" s="106">
        <f>IF(K7=0,"",IF(AZ7=0,"",(AZ7/K7)))</f>
        <v>0.040488431876607</v>
      </c>
      <c r="BB7" s="105">
        <v>11</v>
      </c>
      <c r="BC7" s="107">
        <f>IFERROR(BB7/AZ7,"-")</f>
        <v>0.17460317460317</v>
      </c>
      <c r="BD7" s="108">
        <v>111050</v>
      </c>
      <c r="BE7" s="109">
        <f>IFERROR(BD7/AZ7,"-")</f>
        <v>1762.6984126984</v>
      </c>
      <c r="BF7" s="110">
        <v>9</v>
      </c>
      <c r="BG7" s="110">
        <v>1</v>
      </c>
      <c r="BH7" s="110">
        <v>1</v>
      </c>
      <c r="BI7" s="111">
        <v>847</v>
      </c>
      <c r="BJ7" s="112">
        <f>IF(K7=0,"",IF(BI7=0,"",(BI7/K7)))</f>
        <v>0.54434447300771</v>
      </c>
      <c r="BK7" s="113">
        <v>110</v>
      </c>
      <c r="BL7" s="114">
        <f>IFERROR(BK7/BI7,"-")</f>
        <v>0.12987012987013</v>
      </c>
      <c r="BM7" s="115">
        <v>3813820</v>
      </c>
      <c r="BN7" s="116">
        <f>IFERROR(BM7/BI7,"-")</f>
        <v>4502.7390791027</v>
      </c>
      <c r="BO7" s="117">
        <v>36</v>
      </c>
      <c r="BP7" s="117">
        <v>21</v>
      </c>
      <c r="BQ7" s="117">
        <v>53</v>
      </c>
      <c r="BR7" s="118">
        <v>517</v>
      </c>
      <c r="BS7" s="119">
        <f>IF(K7=0,"",IF(BR7=0,"",(BR7/K7)))</f>
        <v>0.33226221079692</v>
      </c>
      <c r="BT7" s="120">
        <v>97</v>
      </c>
      <c r="BU7" s="121">
        <f>IFERROR(BT7/BR7,"-")</f>
        <v>0.18762088974855</v>
      </c>
      <c r="BV7" s="122">
        <v>9825350</v>
      </c>
      <c r="BW7" s="123">
        <f>IFERROR(BV7/BR7,"-")</f>
        <v>19004.545454545</v>
      </c>
      <c r="BX7" s="124">
        <v>30</v>
      </c>
      <c r="BY7" s="124">
        <v>15</v>
      </c>
      <c r="BZ7" s="124">
        <v>52</v>
      </c>
      <c r="CA7" s="125">
        <v>113</v>
      </c>
      <c r="CB7" s="126">
        <f>IF(K7=0,"",IF(CA7=0,"",(CA7/K7)))</f>
        <v>0.072622107969152</v>
      </c>
      <c r="CC7" s="127">
        <v>22</v>
      </c>
      <c r="CD7" s="128">
        <f>IFERROR(CC7/CA7,"-")</f>
        <v>0.19469026548673</v>
      </c>
      <c r="CE7" s="129">
        <v>3795000</v>
      </c>
      <c r="CF7" s="130">
        <f>IFERROR(CE7/CA7,"-")</f>
        <v>33584.07079646</v>
      </c>
      <c r="CG7" s="131">
        <v>9</v>
      </c>
      <c r="CH7" s="131">
        <v>2</v>
      </c>
      <c r="CI7" s="131">
        <v>11</v>
      </c>
      <c r="CJ7" s="132">
        <v>241</v>
      </c>
      <c r="CK7" s="133">
        <v>17667220</v>
      </c>
      <c r="CL7" s="133">
        <v>2707000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2.0418438276796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1896815</v>
      </c>
      <c r="H8" s="80">
        <v>1593</v>
      </c>
      <c r="I8" s="80">
        <v>0</v>
      </c>
      <c r="J8" s="80">
        <v>40443</v>
      </c>
      <c r="K8" s="81">
        <v>772</v>
      </c>
      <c r="L8" s="82">
        <f>IFERROR(K8/J8,"-")</f>
        <v>0.019088593823406</v>
      </c>
      <c r="M8" s="80">
        <v>40</v>
      </c>
      <c r="N8" s="80">
        <v>258</v>
      </c>
      <c r="O8" s="82">
        <f>IFERROR(M8/(K8),"-")</f>
        <v>0.051813471502591</v>
      </c>
      <c r="P8" s="83">
        <f>IFERROR(G8/SUM(K8:K8),"-")</f>
        <v>2457.0142487047</v>
      </c>
      <c r="Q8" s="84">
        <v>91</v>
      </c>
      <c r="R8" s="82">
        <f>IF(K8=0,"-",Q8/K8)</f>
        <v>0.11787564766839</v>
      </c>
      <c r="S8" s="200">
        <v>3873000</v>
      </c>
      <c r="T8" s="201">
        <f>IFERROR(S8/K8,"-")</f>
        <v>5016.8393782383</v>
      </c>
      <c r="U8" s="201">
        <f>IFERROR(S8/Q8,"-")</f>
        <v>42560.43956044</v>
      </c>
      <c r="V8" s="202">
        <f>SUM(S8:S8)-SUM(G8:G8)</f>
        <v>1976185</v>
      </c>
      <c r="W8" s="86">
        <f>SUM(S8:S8)/SUM(G8:G8)</f>
        <v>2.0418438276796</v>
      </c>
      <c r="Y8" s="87">
        <v>51</v>
      </c>
      <c r="Z8" s="88">
        <f>IF(K8=0,"",IF(Y8=0,"",(Y8/K8)))</f>
        <v>0.066062176165803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117</v>
      </c>
      <c r="AI8" s="94">
        <f>IF(K8=0,"",IF(AH8=0,"",(AH8/K8)))</f>
        <v>0.15155440414508</v>
      </c>
      <c r="AJ8" s="93">
        <v>6</v>
      </c>
      <c r="AK8" s="95">
        <f>IFERROR(AJ8/AH8,"-")</f>
        <v>0.051282051282051</v>
      </c>
      <c r="AL8" s="96">
        <v>26000</v>
      </c>
      <c r="AM8" s="97">
        <f>IFERROR(AL8/AH8,"-")</f>
        <v>222.22222222222</v>
      </c>
      <c r="AN8" s="98">
        <v>4</v>
      </c>
      <c r="AO8" s="98">
        <v>2</v>
      </c>
      <c r="AP8" s="98"/>
      <c r="AQ8" s="99">
        <v>101</v>
      </c>
      <c r="AR8" s="100">
        <f>IF(K8=0,"",IF(AQ8=0,"",(AQ8/K8)))</f>
        <v>0.13082901554404</v>
      </c>
      <c r="AS8" s="99">
        <v>9</v>
      </c>
      <c r="AT8" s="101">
        <f>IFERROR(AR8/AQ8,"-")</f>
        <v>0.0012953367875648</v>
      </c>
      <c r="AU8" s="102">
        <v>78200</v>
      </c>
      <c r="AV8" s="103">
        <f>IFERROR(AU8/AQ8,"-")</f>
        <v>774.25742574257</v>
      </c>
      <c r="AW8" s="104">
        <v>5</v>
      </c>
      <c r="AX8" s="104">
        <v>2</v>
      </c>
      <c r="AY8" s="104">
        <v>2</v>
      </c>
      <c r="AZ8" s="105">
        <v>201</v>
      </c>
      <c r="BA8" s="106">
        <f>IF(K8=0,"",IF(AZ8=0,"",(AZ8/K8)))</f>
        <v>0.26036269430052</v>
      </c>
      <c r="BB8" s="105">
        <v>26</v>
      </c>
      <c r="BC8" s="107">
        <f>IFERROR(BB8/AZ8,"-")</f>
        <v>0.12935323383085</v>
      </c>
      <c r="BD8" s="108">
        <v>407200</v>
      </c>
      <c r="BE8" s="109">
        <f>IFERROR(BD8/AZ8,"-")</f>
        <v>2025.8706467662</v>
      </c>
      <c r="BF8" s="110">
        <v>14</v>
      </c>
      <c r="BG8" s="110">
        <v>3</v>
      </c>
      <c r="BH8" s="110">
        <v>9</v>
      </c>
      <c r="BI8" s="111">
        <v>194</v>
      </c>
      <c r="BJ8" s="112">
        <f>IF(K8=0,"",IF(BI8=0,"",(BI8/K8)))</f>
        <v>0.25129533678756</v>
      </c>
      <c r="BK8" s="113">
        <v>28</v>
      </c>
      <c r="BL8" s="114">
        <f>IFERROR(BK8/BI8,"-")</f>
        <v>0.14432989690722</v>
      </c>
      <c r="BM8" s="115">
        <v>2020600</v>
      </c>
      <c r="BN8" s="116">
        <f>IFERROR(BM8/BI8,"-")</f>
        <v>10415.463917526</v>
      </c>
      <c r="BO8" s="117">
        <v>13</v>
      </c>
      <c r="BP8" s="117">
        <v>3</v>
      </c>
      <c r="BQ8" s="117">
        <v>12</v>
      </c>
      <c r="BR8" s="118">
        <v>88</v>
      </c>
      <c r="BS8" s="119">
        <f>IF(K8=0,"",IF(BR8=0,"",(BR8/K8)))</f>
        <v>0.1139896373057</v>
      </c>
      <c r="BT8" s="120">
        <v>18</v>
      </c>
      <c r="BU8" s="121">
        <f>IFERROR(BT8/BR8,"-")</f>
        <v>0.20454545454545</v>
      </c>
      <c r="BV8" s="122">
        <v>232000</v>
      </c>
      <c r="BW8" s="123">
        <f>IFERROR(BV8/BR8,"-")</f>
        <v>2636.3636363636</v>
      </c>
      <c r="BX8" s="124">
        <v>8</v>
      </c>
      <c r="BY8" s="124">
        <v>5</v>
      </c>
      <c r="BZ8" s="124">
        <v>5</v>
      </c>
      <c r="CA8" s="125">
        <v>20</v>
      </c>
      <c r="CB8" s="126">
        <f>IF(K8=0,"",IF(CA8=0,"",(CA8/K8)))</f>
        <v>0.025906735751295</v>
      </c>
      <c r="CC8" s="127">
        <v>4</v>
      </c>
      <c r="CD8" s="128">
        <f>IFERROR(CC8/CA8,"-")</f>
        <v>0.2</v>
      </c>
      <c r="CE8" s="129">
        <v>1109000</v>
      </c>
      <c r="CF8" s="130">
        <f>IFERROR(CE8/CA8,"-")</f>
        <v>55450</v>
      </c>
      <c r="CG8" s="131"/>
      <c r="CH8" s="131"/>
      <c r="CI8" s="131">
        <v>4</v>
      </c>
      <c r="CJ8" s="132">
        <v>91</v>
      </c>
      <c r="CK8" s="133">
        <v>3873000</v>
      </c>
      <c r="CL8" s="133">
        <v>1645600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>
        <f>W10</f>
        <v>10.847252332027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997737</v>
      </c>
      <c r="H10" s="80">
        <v>1131</v>
      </c>
      <c r="I10" s="80">
        <v>0</v>
      </c>
      <c r="J10" s="80">
        <v>75275</v>
      </c>
      <c r="K10" s="81">
        <v>372</v>
      </c>
      <c r="L10" s="82">
        <f>IFERROR(K10/J10,"-")</f>
        <v>0.0049418797741614</v>
      </c>
      <c r="M10" s="80">
        <v>43</v>
      </c>
      <c r="N10" s="80">
        <v>69</v>
      </c>
      <c r="O10" s="82">
        <f>IFERROR(M10/(K10),"-")</f>
        <v>0.11559139784946</v>
      </c>
      <c r="P10" s="83">
        <f>IFERROR(G10/SUM(K10:K10),"-")</f>
        <v>2682.0887096774</v>
      </c>
      <c r="Q10" s="84">
        <v>52</v>
      </c>
      <c r="R10" s="82">
        <f>IF(K10=0,"-",Q10/K10)</f>
        <v>0.13978494623656</v>
      </c>
      <c r="S10" s="200">
        <v>10822705</v>
      </c>
      <c r="T10" s="201">
        <f>IFERROR(S10/K10,"-")</f>
        <v>29093.293010753</v>
      </c>
      <c r="U10" s="201">
        <f>IFERROR(S10/Q10,"-")</f>
        <v>208128.94230769</v>
      </c>
      <c r="V10" s="202">
        <f>SUM(S10:S10)-SUM(G10:G10)</f>
        <v>9824968</v>
      </c>
      <c r="W10" s="86">
        <f>SUM(S10:S10)/SUM(G10:G10)</f>
        <v>10.847252332027</v>
      </c>
      <c r="Y10" s="87"/>
      <c r="Z10" s="88">
        <f>IF(K10=0,"",IF(Y10=0,"",(Y10/K10)))</f>
        <v>0</v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>
        <f>IF(K10=0,"",IF(AH10=0,"",(AH10/K10)))</f>
        <v>0</v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>
        <v>2</v>
      </c>
      <c r="AR10" s="100">
        <f>IF(K10=0,"",IF(AQ10=0,"",(AQ10/K10)))</f>
        <v>0.0053763440860215</v>
      </c>
      <c r="AS10" s="99"/>
      <c r="AT10" s="101">
        <f>IFERROR(AR10/AQ10,"-")</f>
        <v>0.0026881720430108</v>
      </c>
      <c r="AU10" s="102"/>
      <c r="AV10" s="103">
        <f>IFERROR(AU10/AQ10,"-")</f>
        <v>0</v>
      </c>
      <c r="AW10" s="104"/>
      <c r="AX10" s="104"/>
      <c r="AY10" s="104"/>
      <c r="AZ10" s="105">
        <v>20</v>
      </c>
      <c r="BA10" s="106">
        <f>IF(K10=0,"",IF(AZ10=0,"",(AZ10/K10)))</f>
        <v>0.053763440860215</v>
      </c>
      <c r="BB10" s="105">
        <v>2</v>
      </c>
      <c r="BC10" s="107">
        <f>IFERROR(BB10/AZ10,"-")</f>
        <v>0.1</v>
      </c>
      <c r="BD10" s="108">
        <v>11000</v>
      </c>
      <c r="BE10" s="109">
        <f>IFERROR(BD10/AZ10,"-")</f>
        <v>550</v>
      </c>
      <c r="BF10" s="110">
        <v>1</v>
      </c>
      <c r="BG10" s="110">
        <v>1</v>
      </c>
      <c r="BH10" s="110"/>
      <c r="BI10" s="111">
        <v>114</v>
      </c>
      <c r="BJ10" s="112">
        <f>IF(K10=0,"",IF(BI10=0,"",(BI10/K10)))</f>
        <v>0.30645161290323</v>
      </c>
      <c r="BK10" s="113">
        <v>15</v>
      </c>
      <c r="BL10" s="114">
        <f>IFERROR(BK10/BI10,"-")</f>
        <v>0.13157894736842</v>
      </c>
      <c r="BM10" s="115">
        <v>1937000</v>
      </c>
      <c r="BN10" s="116">
        <f>IFERROR(BM10/BI10,"-")</f>
        <v>16991.228070175</v>
      </c>
      <c r="BO10" s="117">
        <v>3</v>
      </c>
      <c r="BP10" s="117">
        <v>3</v>
      </c>
      <c r="BQ10" s="117">
        <v>9</v>
      </c>
      <c r="BR10" s="118">
        <v>157</v>
      </c>
      <c r="BS10" s="119">
        <f>IF(K10=0,"",IF(BR10=0,"",(BR10/K10)))</f>
        <v>0.42204301075269</v>
      </c>
      <c r="BT10" s="120">
        <v>24</v>
      </c>
      <c r="BU10" s="121">
        <f>IFERROR(BT10/BR10,"-")</f>
        <v>0.15286624203822</v>
      </c>
      <c r="BV10" s="122">
        <v>6275705</v>
      </c>
      <c r="BW10" s="123">
        <f>IFERROR(BV10/BR10,"-")</f>
        <v>39972.643312102</v>
      </c>
      <c r="BX10" s="124">
        <v>7</v>
      </c>
      <c r="BY10" s="124">
        <v>2</v>
      </c>
      <c r="BZ10" s="124">
        <v>15</v>
      </c>
      <c r="CA10" s="125">
        <v>79</v>
      </c>
      <c r="CB10" s="126">
        <f>IF(K10=0,"",IF(CA10=0,"",(CA10/K10)))</f>
        <v>0.21236559139785</v>
      </c>
      <c r="CC10" s="127">
        <v>11</v>
      </c>
      <c r="CD10" s="128">
        <f>IFERROR(CC10/CA10,"-")</f>
        <v>0.13924050632911</v>
      </c>
      <c r="CE10" s="129">
        <v>2599000</v>
      </c>
      <c r="CF10" s="130">
        <f>IFERROR(CE10/CA10,"-")</f>
        <v>32898.734177215</v>
      </c>
      <c r="CG10" s="131">
        <v>1</v>
      </c>
      <c r="CH10" s="131"/>
      <c r="CI10" s="131">
        <v>10</v>
      </c>
      <c r="CJ10" s="132">
        <v>52</v>
      </c>
      <c r="CK10" s="133">
        <v>10822705</v>
      </c>
      <c r="CL10" s="133">
        <v>2275000</v>
      </c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4.1419390765079</v>
      </c>
      <c r="B13" s="153"/>
      <c r="C13" s="153"/>
      <c r="D13" s="153"/>
      <c r="E13" s="154" t="s">
        <v>70</v>
      </c>
      <c r="F13" s="154"/>
      <c r="G13" s="203">
        <f>SUM(G6:G12)</f>
        <v>7813472</v>
      </c>
      <c r="H13" s="153">
        <f>SUM(H6:H12)</f>
        <v>6832</v>
      </c>
      <c r="I13" s="153">
        <f>SUM(I6:I12)</f>
        <v>0</v>
      </c>
      <c r="J13" s="153">
        <f>SUM(J6:J12)</f>
        <v>364595</v>
      </c>
      <c r="K13" s="153">
        <f>SUM(K6:K12)</f>
        <v>2700</v>
      </c>
      <c r="L13" s="155">
        <f>IFERROR(K13/J13,"-")</f>
        <v>0.0074054773104404</v>
      </c>
      <c r="M13" s="156">
        <f>SUM(M6:M12)</f>
        <v>206</v>
      </c>
      <c r="N13" s="156">
        <f>SUM(N6:N12)</f>
        <v>800</v>
      </c>
      <c r="O13" s="155">
        <f>IFERROR(M13/K13,"-")</f>
        <v>0.076296296296296</v>
      </c>
      <c r="P13" s="157">
        <f>IFERROR(G13/K13,"-")</f>
        <v>2893.8785185185</v>
      </c>
      <c r="Q13" s="158">
        <f>SUM(Q6:Q12)</f>
        <v>384</v>
      </c>
      <c r="R13" s="155">
        <f>IFERROR(Q13/K13,"-")</f>
        <v>0.14222222222222</v>
      </c>
      <c r="S13" s="203">
        <f>SUM(S6:S12)</f>
        <v>32362925</v>
      </c>
      <c r="T13" s="203">
        <f>IFERROR(S13/K13,"-")</f>
        <v>11986.268518519</v>
      </c>
      <c r="U13" s="203">
        <f>IFERROR(S13/Q13,"-")</f>
        <v>84278.450520833</v>
      </c>
      <c r="V13" s="203">
        <f>S13-G13</f>
        <v>24549453</v>
      </c>
      <c r="W13" s="159">
        <f>S13/G13</f>
        <v>4.1419390765079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